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-15" yWindow="105" windowWidth="12120" windowHeight="9735" tabRatio="899"/>
  </bookViews>
  <sheets>
    <sheet name="TIPO2 - 220V_BLOCOS" sheetId="166" r:id="rId1"/>
    <sheet name="Cronograma" sheetId="163" r:id="rId2"/>
  </sheets>
  <definedNames>
    <definedName name="_Fill" localSheetId="0" hidden="1">#REF!</definedName>
    <definedName name="_Fill" hidden="1">#REF!</definedName>
    <definedName name="_xlnm._FilterDatabase" localSheetId="0" hidden="1">'TIPO2 - 220V_BLOCOS'!$B$12:$J$579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CRE" localSheetId="0" hidden="1">#REF!</definedName>
    <definedName name="ACRE" hidden="1">#REF!</definedName>
    <definedName name="ademir" hidden="1">{#N/A,#N/A,FALSE,"Cronograma";#N/A,#N/A,FALSE,"Cronogr. 2"}</definedName>
    <definedName name="_xlnm.Print_Area" localSheetId="0">'TIPO2 - 220V_BLOCOS'!$A$1:$J$594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INAPI_AC" localSheetId="0" hidden="1">#REF!</definedName>
    <definedName name="SINAPI_AC" hidden="1">#REF!</definedName>
    <definedName name="ss" hidden="1">{#N/A,#N/A,FALSE,"Cronograma";#N/A,#N/A,FALSE,"Cronogr. 2"}</definedName>
    <definedName name="_xlnm.Print_Titles" localSheetId="0">'TIPO2 - 220V_BLOCOS'!$1:$12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25725"/>
</workbook>
</file>

<file path=xl/calcChain.xml><?xml version="1.0" encoding="utf-8"?>
<calcChain xmlns="http://schemas.openxmlformats.org/spreadsheetml/2006/main">
  <c r="H16" i="166"/>
  <c r="H17"/>
  <c r="H18"/>
  <c r="H19"/>
  <c r="H20"/>
  <c r="H21"/>
  <c r="H22"/>
  <c r="H23"/>
  <c r="H24"/>
  <c r="H25"/>
  <c r="H26"/>
  <c r="H28"/>
  <c r="H30"/>
  <c r="H31"/>
  <c r="H32"/>
  <c r="H33"/>
  <c r="H34"/>
  <c r="H35"/>
  <c r="H36"/>
  <c r="H37"/>
  <c r="H38"/>
  <c r="H39"/>
  <c r="H40"/>
  <c r="H41"/>
  <c r="H42"/>
  <c r="H44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7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6"/>
  <c r="H118"/>
  <c r="H119"/>
  <c r="H120"/>
  <c r="H121"/>
  <c r="H122"/>
  <c r="H123"/>
  <c r="H124"/>
  <c r="H125"/>
  <c r="H126"/>
  <c r="H127"/>
  <c r="H128"/>
  <c r="H129"/>
  <c r="H131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9"/>
  <c r="H181"/>
  <c r="H182"/>
  <c r="H183"/>
  <c r="H184"/>
  <c r="H185"/>
  <c r="H186"/>
  <c r="H187"/>
  <c r="H189"/>
  <c r="H191"/>
  <c r="H192"/>
  <c r="H194"/>
  <c r="H196"/>
  <c r="H197"/>
  <c r="H198"/>
  <c r="H199"/>
  <c r="H200"/>
  <c r="H201"/>
  <c r="H202"/>
  <c r="H203"/>
  <c r="H204"/>
  <c r="H205"/>
  <c r="H206"/>
  <c r="H207"/>
  <c r="H209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4"/>
  <c r="H236"/>
  <c r="H237"/>
  <c r="H238"/>
  <c r="H239"/>
  <c r="H240"/>
  <c r="H241"/>
  <c r="H242"/>
  <c r="H243"/>
  <c r="H244"/>
  <c r="H246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1"/>
  <c r="H303"/>
  <c r="H304"/>
  <c r="H305"/>
  <c r="H306"/>
  <c r="H307"/>
  <c r="H308"/>
  <c r="H309"/>
  <c r="H310"/>
  <c r="H311"/>
  <c r="H312"/>
  <c r="H314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50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3"/>
  <c r="H385"/>
  <c r="H386"/>
  <c r="H387"/>
  <c r="H388"/>
  <c r="H389"/>
  <c r="H390"/>
  <c r="H391"/>
  <c r="H392"/>
  <c r="H393"/>
  <c r="H394"/>
  <c r="H396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4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9"/>
  <c r="H491"/>
  <c r="H492"/>
  <c r="H493"/>
  <c r="H494"/>
  <c r="H496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6"/>
  <c r="H528"/>
  <c r="H529"/>
  <c r="H530"/>
  <c r="H531"/>
  <c r="H533"/>
  <c r="H535"/>
  <c r="H536"/>
  <c r="H537"/>
  <c r="H538"/>
  <c r="H539"/>
  <c r="H540"/>
  <c r="H541"/>
  <c r="H542"/>
  <c r="H543"/>
  <c r="H544"/>
  <c r="H545"/>
  <c r="H546"/>
  <c r="H548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3"/>
  <c r="H575"/>
  <c r="H576"/>
  <c r="H15"/>
  <c r="I15" l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31"/>
  <c r="J31" s="1"/>
  <c r="J43" s="1"/>
  <c r="D14" i="163" s="1"/>
  <c r="I32" i="166"/>
  <c r="J32" s="1"/>
  <c r="I33"/>
  <c r="J33" s="1"/>
  <c r="I34"/>
  <c r="J34" s="1"/>
  <c r="I36"/>
  <c r="J36" s="1"/>
  <c r="I37"/>
  <c r="J37" s="1"/>
  <c r="I38"/>
  <c r="J38" s="1"/>
  <c r="I40"/>
  <c r="J40" s="1"/>
  <c r="I41"/>
  <c r="J41" s="1"/>
  <c r="I42"/>
  <c r="J42" s="1"/>
  <c r="I47"/>
  <c r="J47" s="1"/>
  <c r="J86" s="1"/>
  <c r="D16" i="163" s="1"/>
  <c r="I48" i="166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7"/>
  <c r="J57" s="1"/>
  <c r="I58"/>
  <c r="J58" s="1"/>
  <c r="I59"/>
  <c r="J59" s="1"/>
  <c r="I60"/>
  <c r="J60" s="1"/>
  <c r="I61"/>
  <c r="J61" s="1"/>
  <c r="I62"/>
  <c r="J62" s="1"/>
  <c r="I63"/>
  <c r="J63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5"/>
  <c r="J75" s="1"/>
  <c r="I76"/>
  <c r="J76" s="1"/>
  <c r="I77"/>
  <c r="J77" s="1"/>
  <c r="I78"/>
  <c r="J78" s="1"/>
  <c r="I79"/>
  <c r="J79" s="1"/>
  <c r="I81"/>
  <c r="J81" s="1"/>
  <c r="I82"/>
  <c r="J82" s="1"/>
  <c r="I83"/>
  <c r="J83" s="1"/>
  <c r="I84"/>
  <c r="J84" s="1"/>
  <c r="I85"/>
  <c r="J85" s="1"/>
  <c r="I90"/>
  <c r="J90" s="1"/>
  <c r="I91"/>
  <c r="J91" s="1"/>
  <c r="I92"/>
  <c r="J92" s="1"/>
  <c r="I93"/>
  <c r="J93" s="1"/>
  <c r="I94"/>
  <c r="J94" s="1"/>
  <c r="I96"/>
  <c r="J96" s="1"/>
  <c r="I97"/>
  <c r="J97" s="1"/>
  <c r="I98"/>
  <c r="J98" s="1"/>
  <c r="I99"/>
  <c r="J99" s="1"/>
  <c r="I100"/>
  <c r="J100" s="1"/>
  <c r="I102"/>
  <c r="J102" s="1"/>
  <c r="I104"/>
  <c r="J104" s="1"/>
  <c r="I105"/>
  <c r="J105" s="1"/>
  <c r="I106"/>
  <c r="J106" s="1"/>
  <c r="I107"/>
  <c r="J107" s="1"/>
  <c r="I109"/>
  <c r="J109" s="1"/>
  <c r="I110"/>
  <c r="J110" s="1"/>
  <c r="I111"/>
  <c r="J111" s="1"/>
  <c r="I112"/>
  <c r="J112" s="1"/>
  <c r="I113"/>
  <c r="J113" s="1"/>
  <c r="I114"/>
  <c r="J114" s="1"/>
  <c r="I119"/>
  <c r="J119" s="1"/>
  <c r="J130" s="1"/>
  <c r="D20" i="163" s="1"/>
  <c r="I121" i="166"/>
  <c r="J121" s="1"/>
  <c r="I122"/>
  <c r="J122" s="1"/>
  <c r="I123"/>
  <c r="J123" s="1"/>
  <c r="I124"/>
  <c r="J124" s="1"/>
  <c r="I125"/>
  <c r="J125" s="1"/>
  <c r="I126"/>
  <c r="J126" s="1"/>
  <c r="I127"/>
  <c r="J127" s="1"/>
  <c r="I129"/>
  <c r="J129" s="1"/>
  <c r="I134"/>
  <c r="J134" s="1"/>
  <c r="I135"/>
  <c r="J135" s="1"/>
  <c r="I136"/>
  <c r="J136" s="1"/>
  <c r="I137"/>
  <c r="J137" s="1"/>
  <c r="I138"/>
  <c r="J138" s="1"/>
  <c r="I139"/>
  <c r="J139" s="1"/>
  <c r="I141"/>
  <c r="J141" s="1"/>
  <c r="I142"/>
  <c r="J142" s="1"/>
  <c r="I143"/>
  <c r="J143" s="1"/>
  <c r="I145"/>
  <c r="J145" s="1"/>
  <c r="I146"/>
  <c r="J146" s="1"/>
  <c r="I147"/>
  <c r="J147" s="1"/>
  <c r="I148"/>
  <c r="J148" s="1"/>
  <c r="I149"/>
  <c r="J149" s="1"/>
  <c r="I151"/>
  <c r="J151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67"/>
  <c r="J167" s="1"/>
  <c r="I169"/>
  <c r="J169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81"/>
  <c r="J181" s="1"/>
  <c r="J188" s="1"/>
  <c r="D24" i="163" s="1"/>
  <c r="I182" i="166"/>
  <c r="J182" s="1"/>
  <c r="I183"/>
  <c r="J183" s="1"/>
  <c r="I184"/>
  <c r="J184" s="1"/>
  <c r="I185"/>
  <c r="J185" s="1"/>
  <c r="I186"/>
  <c r="J186" s="1"/>
  <c r="I187"/>
  <c r="J187" s="1"/>
  <c r="I191"/>
  <c r="J191" s="1"/>
  <c r="J193" s="1"/>
  <c r="D26" i="163" s="1"/>
  <c r="I192" i="166"/>
  <c r="J192" s="1"/>
  <c r="I196"/>
  <c r="J196" s="1"/>
  <c r="J208" s="1"/>
  <c r="D28" i="163" s="1"/>
  <c r="I197" i="166"/>
  <c r="J197" s="1"/>
  <c r="I198"/>
  <c r="J198" s="1"/>
  <c r="I199"/>
  <c r="J199" s="1"/>
  <c r="I200"/>
  <c r="J200" s="1"/>
  <c r="I201"/>
  <c r="J201" s="1"/>
  <c r="I202"/>
  <c r="J202" s="1"/>
  <c r="I203"/>
  <c r="J203" s="1"/>
  <c r="I204"/>
  <c r="J204" s="1"/>
  <c r="I205"/>
  <c r="J205" s="1"/>
  <c r="I206"/>
  <c r="J206" s="1"/>
  <c r="I207"/>
  <c r="J207" s="1"/>
  <c r="I209"/>
  <c r="J209" s="1"/>
  <c r="I212"/>
  <c r="J212" s="1"/>
  <c r="I213"/>
  <c r="J213" s="1"/>
  <c r="I214"/>
  <c r="J214" s="1"/>
  <c r="I215"/>
  <c r="J215" s="1"/>
  <c r="I216"/>
  <c r="J216" s="1"/>
  <c r="I217"/>
  <c r="J217" s="1"/>
  <c r="I218"/>
  <c r="J218" s="1"/>
  <c r="I219"/>
  <c r="J219" s="1"/>
  <c r="I220"/>
  <c r="J220" s="1"/>
  <c r="I221"/>
  <c r="J221" s="1"/>
  <c r="I222"/>
  <c r="J222" s="1"/>
  <c r="I223"/>
  <c r="J223" s="1"/>
  <c r="I224"/>
  <c r="J224" s="1"/>
  <c r="I226"/>
  <c r="J226" s="1"/>
  <c r="I227"/>
  <c r="J227" s="1"/>
  <c r="I228"/>
  <c r="J228" s="1"/>
  <c r="I229"/>
  <c r="J229" s="1"/>
  <c r="I230"/>
  <c r="J230" s="1"/>
  <c r="I231"/>
  <c r="J231" s="1"/>
  <c r="I232"/>
  <c r="J232" s="1"/>
  <c r="I236"/>
  <c r="J236" s="1"/>
  <c r="J245" s="1"/>
  <c r="D32" i="163" s="1"/>
  <c r="I237" i="166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71"/>
  <c r="J271" s="1"/>
  <c r="I272"/>
  <c r="J272" s="1"/>
  <c r="I273"/>
  <c r="J273" s="1"/>
  <c r="I274"/>
  <c r="J274" s="1"/>
  <c r="I275"/>
  <c r="J275" s="1"/>
  <c r="I276"/>
  <c r="J276" s="1"/>
  <c r="I277"/>
  <c r="J277" s="1"/>
  <c r="I278"/>
  <c r="J278" s="1"/>
  <c r="I279"/>
  <c r="J279" s="1"/>
  <c r="I280"/>
  <c r="J280" s="1"/>
  <c r="I281"/>
  <c r="J281" s="1"/>
  <c r="I282"/>
  <c r="J282" s="1"/>
  <c r="I283"/>
  <c r="J283" s="1"/>
  <c r="I284"/>
  <c r="J284" s="1"/>
  <c r="I285"/>
  <c r="J285" s="1"/>
  <c r="I286"/>
  <c r="J286" s="1"/>
  <c r="I287"/>
  <c r="J287" s="1"/>
  <c r="I288"/>
  <c r="J288" s="1"/>
  <c r="I289"/>
  <c r="J289" s="1"/>
  <c r="I290"/>
  <c r="J290" s="1"/>
  <c r="I291"/>
  <c r="J291" s="1"/>
  <c r="I292"/>
  <c r="J292" s="1"/>
  <c r="I293"/>
  <c r="J293" s="1"/>
  <c r="I294"/>
  <c r="J294" s="1"/>
  <c r="I295"/>
  <c r="J295" s="1"/>
  <c r="I296"/>
  <c r="J296" s="1"/>
  <c r="I297"/>
  <c r="J297" s="1"/>
  <c r="I298"/>
  <c r="J298" s="1"/>
  <c r="I299"/>
  <c r="J299" s="1"/>
  <c r="I303"/>
  <c r="J303" s="1"/>
  <c r="I304"/>
  <c r="J304" s="1"/>
  <c r="I305"/>
  <c r="J305" s="1"/>
  <c r="I306"/>
  <c r="J306" s="1"/>
  <c r="I307"/>
  <c r="J307" s="1"/>
  <c r="I308"/>
  <c r="J308" s="1"/>
  <c r="I309"/>
  <c r="J309" s="1"/>
  <c r="I311"/>
  <c r="J311" s="1"/>
  <c r="I312"/>
  <c r="J312" s="1"/>
  <c r="I316"/>
  <c r="J316" s="1"/>
  <c r="I317"/>
  <c r="J317" s="1"/>
  <c r="I318"/>
  <c r="J318" s="1"/>
  <c r="I319"/>
  <c r="J319" s="1"/>
  <c r="I320"/>
  <c r="J320" s="1"/>
  <c r="I321"/>
  <c r="J321" s="1"/>
  <c r="I322"/>
  <c r="J322" s="1"/>
  <c r="I323"/>
  <c r="J323" s="1"/>
  <c r="I324"/>
  <c r="J324" s="1"/>
  <c r="I325"/>
  <c r="J325" s="1"/>
  <c r="I326"/>
  <c r="J326" s="1"/>
  <c r="I327"/>
  <c r="J327" s="1"/>
  <c r="I328"/>
  <c r="J328" s="1"/>
  <c r="I329"/>
  <c r="J329" s="1"/>
  <c r="I330"/>
  <c r="J330" s="1"/>
  <c r="I331"/>
  <c r="J331" s="1"/>
  <c r="I332"/>
  <c r="J332" s="1"/>
  <c r="I333"/>
  <c r="J333" s="1"/>
  <c r="I334"/>
  <c r="J334" s="1"/>
  <c r="I335"/>
  <c r="J335" s="1"/>
  <c r="I336"/>
  <c r="J336" s="1"/>
  <c r="I337"/>
  <c r="J337" s="1"/>
  <c r="I338"/>
  <c r="J338" s="1"/>
  <c r="I339"/>
  <c r="J339" s="1"/>
  <c r="I340"/>
  <c r="J340" s="1"/>
  <c r="I341"/>
  <c r="J341" s="1"/>
  <c r="I342"/>
  <c r="J342" s="1"/>
  <c r="I343"/>
  <c r="J343" s="1"/>
  <c r="I344"/>
  <c r="J344" s="1"/>
  <c r="I345"/>
  <c r="J345" s="1"/>
  <c r="I346"/>
  <c r="J346" s="1"/>
  <c r="I352"/>
  <c r="J352" s="1"/>
  <c r="I353"/>
  <c r="J353" s="1"/>
  <c r="I354"/>
  <c r="J354" s="1"/>
  <c r="I355"/>
  <c r="J355" s="1"/>
  <c r="I356"/>
  <c r="J356" s="1"/>
  <c r="I357"/>
  <c r="J357" s="1"/>
  <c r="I358"/>
  <c r="J358" s="1"/>
  <c r="I359"/>
  <c r="J359" s="1"/>
  <c r="I360"/>
  <c r="J360" s="1"/>
  <c r="I361"/>
  <c r="J361" s="1"/>
  <c r="I362"/>
  <c r="J362" s="1"/>
  <c r="I363"/>
  <c r="J363" s="1"/>
  <c r="I364"/>
  <c r="J364" s="1"/>
  <c r="I365"/>
  <c r="J365" s="1"/>
  <c r="I366"/>
  <c r="J366" s="1"/>
  <c r="I367"/>
  <c r="J367" s="1"/>
  <c r="I368"/>
  <c r="J368" s="1"/>
  <c r="I369"/>
  <c r="J369" s="1"/>
  <c r="I370"/>
  <c r="J370" s="1"/>
  <c r="I371"/>
  <c r="J371" s="1"/>
  <c r="I372"/>
  <c r="J372" s="1"/>
  <c r="I373"/>
  <c r="J373" s="1"/>
  <c r="I374"/>
  <c r="J374" s="1"/>
  <c r="I375"/>
  <c r="J375" s="1"/>
  <c r="I376"/>
  <c r="J376" s="1"/>
  <c r="I377"/>
  <c r="J377" s="1"/>
  <c r="I378"/>
  <c r="J378" s="1"/>
  <c r="I379"/>
  <c r="J379" s="1"/>
  <c r="I380"/>
  <c r="J380" s="1"/>
  <c r="I381"/>
  <c r="J381" s="1"/>
  <c r="I385"/>
  <c r="J385" s="1"/>
  <c r="I386"/>
  <c r="J386" s="1"/>
  <c r="I387"/>
  <c r="J387" s="1"/>
  <c r="I388"/>
  <c r="J388" s="1"/>
  <c r="I389"/>
  <c r="J389" s="1"/>
  <c r="I390"/>
  <c r="J390" s="1"/>
  <c r="I391"/>
  <c r="J391" s="1"/>
  <c r="I392"/>
  <c r="J392" s="1"/>
  <c r="I393"/>
  <c r="J393" s="1"/>
  <c r="I394"/>
  <c r="J394" s="1"/>
  <c r="I398"/>
  <c r="J398" s="1"/>
  <c r="I399"/>
  <c r="J399" s="1"/>
  <c r="I400"/>
  <c r="J400" s="1"/>
  <c r="I401"/>
  <c r="J401" s="1"/>
  <c r="I402"/>
  <c r="J402" s="1"/>
  <c r="I403"/>
  <c r="J403" s="1"/>
  <c r="I404"/>
  <c r="J404" s="1"/>
  <c r="I405"/>
  <c r="J405" s="1"/>
  <c r="I406"/>
  <c r="J406" s="1"/>
  <c r="I407"/>
  <c r="J407" s="1"/>
  <c r="I408"/>
  <c r="J408" s="1"/>
  <c r="I409"/>
  <c r="J409" s="1"/>
  <c r="I410"/>
  <c r="J410" s="1"/>
  <c r="I411"/>
  <c r="J411" s="1"/>
  <c r="I412"/>
  <c r="J412" s="1"/>
  <c r="I413"/>
  <c r="J413" s="1"/>
  <c r="I414"/>
  <c r="J414" s="1"/>
  <c r="I415"/>
  <c r="J415" s="1"/>
  <c r="I416"/>
  <c r="J416" s="1"/>
  <c r="I417"/>
  <c r="J417" s="1"/>
  <c r="I418"/>
  <c r="J418" s="1"/>
  <c r="I419"/>
  <c r="J419" s="1"/>
  <c r="I420"/>
  <c r="J420" s="1"/>
  <c r="I421"/>
  <c r="J421" s="1"/>
  <c r="I422"/>
  <c r="J422" s="1"/>
  <c r="I427"/>
  <c r="J427" s="1"/>
  <c r="I428"/>
  <c r="J428" s="1"/>
  <c r="I429"/>
  <c r="J429" s="1"/>
  <c r="I430"/>
  <c r="J430" s="1"/>
  <c r="I432"/>
  <c r="J432" s="1"/>
  <c r="I433"/>
  <c r="J433" s="1"/>
  <c r="I434"/>
  <c r="J434" s="1"/>
  <c r="I435"/>
  <c r="J435" s="1"/>
  <c r="I436"/>
  <c r="J436" s="1"/>
  <c r="I437"/>
  <c r="J437" s="1"/>
  <c r="I438"/>
  <c r="J438" s="1"/>
  <c r="I439"/>
  <c r="J439" s="1"/>
  <c r="I440"/>
  <c r="J440" s="1"/>
  <c r="I441"/>
  <c r="J441" s="1"/>
  <c r="I442"/>
  <c r="J442" s="1"/>
  <c r="I443"/>
  <c r="J443" s="1"/>
  <c r="I444"/>
  <c r="J444" s="1"/>
  <c r="I445"/>
  <c r="J445" s="1"/>
  <c r="I446"/>
  <c r="J446" s="1"/>
  <c r="I447"/>
  <c r="J447" s="1"/>
  <c r="I448"/>
  <c r="J448" s="1"/>
  <c r="I450"/>
  <c r="J450" s="1"/>
  <c r="I451"/>
  <c r="J451" s="1"/>
  <c r="I452"/>
  <c r="J452" s="1"/>
  <c r="I453"/>
  <c r="J453" s="1"/>
  <c r="I454"/>
  <c r="J454" s="1"/>
  <c r="I455"/>
  <c r="J455" s="1"/>
  <c r="I456"/>
  <c r="J456" s="1"/>
  <c r="I457"/>
  <c r="J457" s="1"/>
  <c r="I458"/>
  <c r="J458" s="1"/>
  <c r="I460"/>
  <c r="J460" s="1"/>
  <c r="I461"/>
  <c r="J461" s="1"/>
  <c r="I462"/>
  <c r="J462" s="1"/>
  <c r="I463"/>
  <c r="J463" s="1"/>
  <c r="I464"/>
  <c r="J464" s="1"/>
  <c r="I465"/>
  <c r="J465" s="1"/>
  <c r="I466"/>
  <c r="J466" s="1"/>
  <c r="I467"/>
  <c r="J467" s="1"/>
  <c r="I468"/>
  <c r="J468" s="1"/>
  <c r="I470"/>
  <c r="J470" s="1"/>
  <c r="I472"/>
  <c r="J472" s="1"/>
  <c r="I473"/>
  <c r="J473" s="1"/>
  <c r="I474"/>
  <c r="J474" s="1"/>
  <c r="I475"/>
  <c r="J475" s="1"/>
  <c r="I476"/>
  <c r="J476" s="1"/>
  <c r="I477"/>
  <c r="J477" s="1"/>
  <c r="I478"/>
  <c r="J478" s="1"/>
  <c r="I479"/>
  <c r="J479" s="1"/>
  <c r="I480"/>
  <c r="J480" s="1"/>
  <c r="I481"/>
  <c r="J481" s="1"/>
  <c r="I482"/>
  <c r="J482" s="1"/>
  <c r="I483"/>
  <c r="J483" s="1"/>
  <c r="I484"/>
  <c r="J484" s="1"/>
  <c r="I485"/>
  <c r="J485" s="1"/>
  <c r="I486"/>
  <c r="J486" s="1"/>
  <c r="I487"/>
  <c r="J487" s="1"/>
  <c r="I491"/>
  <c r="J491" s="1"/>
  <c r="I492"/>
  <c r="J492" s="1"/>
  <c r="I493"/>
  <c r="J493" s="1"/>
  <c r="I494"/>
  <c r="J494" s="1"/>
  <c r="I499"/>
  <c r="J499" s="1"/>
  <c r="I500"/>
  <c r="J500" s="1"/>
  <c r="I501"/>
  <c r="J501" s="1"/>
  <c r="I502"/>
  <c r="J502" s="1"/>
  <c r="I503"/>
  <c r="J503" s="1"/>
  <c r="I504"/>
  <c r="J504" s="1"/>
  <c r="I505"/>
  <c r="J505" s="1"/>
  <c r="I506"/>
  <c r="J506" s="1"/>
  <c r="I507"/>
  <c r="J507" s="1"/>
  <c r="I508"/>
  <c r="J508" s="1"/>
  <c r="I510"/>
  <c r="J510" s="1"/>
  <c r="I511"/>
  <c r="J511" s="1"/>
  <c r="I512"/>
  <c r="J512" s="1"/>
  <c r="I514"/>
  <c r="J514" s="1"/>
  <c r="I515"/>
  <c r="J515" s="1"/>
  <c r="I516"/>
  <c r="J516" s="1"/>
  <c r="I517"/>
  <c r="J517" s="1"/>
  <c r="I518"/>
  <c r="J518" s="1"/>
  <c r="I519"/>
  <c r="J519" s="1"/>
  <c r="I520"/>
  <c r="J520" s="1"/>
  <c r="I521"/>
  <c r="J521" s="1"/>
  <c r="I522"/>
  <c r="J522" s="1"/>
  <c r="I523"/>
  <c r="J523" s="1"/>
  <c r="I524"/>
  <c r="J524" s="1"/>
  <c r="I528"/>
  <c r="J528" s="1"/>
  <c r="I529"/>
  <c r="J529" s="1"/>
  <c r="I530"/>
  <c r="J530" s="1"/>
  <c r="I531"/>
  <c r="J531" s="1"/>
  <c r="I535"/>
  <c r="J535" s="1"/>
  <c r="I536"/>
  <c r="J536" s="1"/>
  <c r="I537"/>
  <c r="J537" s="1"/>
  <c r="I538"/>
  <c r="J538" s="1"/>
  <c r="I539"/>
  <c r="J539" s="1"/>
  <c r="I540"/>
  <c r="J540" s="1"/>
  <c r="I541"/>
  <c r="J541" s="1"/>
  <c r="I542"/>
  <c r="J542" s="1"/>
  <c r="I543"/>
  <c r="J543" s="1"/>
  <c r="I544"/>
  <c r="J544" s="1"/>
  <c r="I545"/>
  <c r="J545" s="1"/>
  <c r="I546"/>
  <c r="J546" s="1"/>
  <c r="I550"/>
  <c r="J550" s="1"/>
  <c r="I551"/>
  <c r="J551" s="1"/>
  <c r="I552"/>
  <c r="J552" s="1"/>
  <c r="I553"/>
  <c r="J553" s="1"/>
  <c r="I554"/>
  <c r="J554" s="1"/>
  <c r="I555"/>
  <c r="J555" s="1"/>
  <c r="I556"/>
  <c r="J556" s="1"/>
  <c r="I557"/>
  <c r="J557" s="1"/>
  <c r="I558"/>
  <c r="J558" s="1"/>
  <c r="I560"/>
  <c r="J560" s="1"/>
  <c r="I561"/>
  <c r="J561" s="1"/>
  <c r="I562"/>
  <c r="J562" s="1"/>
  <c r="I563"/>
  <c r="J563" s="1"/>
  <c r="I564"/>
  <c r="J564" s="1"/>
  <c r="I565"/>
  <c r="J565" s="1"/>
  <c r="I566"/>
  <c r="J566" s="1"/>
  <c r="I567"/>
  <c r="J567" s="1"/>
  <c r="I568"/>
  <c r="J568" s="1"/>
  <c r="I569"/>
  <c r="J569" s="1"/>
  <c r="I570"/>
  <c r="J570" s="1"/>
  <c r="I571"/>
  <c r="J571" s="1"/>
  <c r="I575"/>
  <c r="J575" s="1"/>
  <c r="I576"/>
  <c r="J576" s="1"/>
  <c r="J15"/>
  <c r="J300" l="1"/>
  <c r="D34" i="163" s="1"/>
  <c r="J233" i="166"/>
  <c r="D30" i="163" s="1"/>
  <c r="J178" i="166"/>
  <c r="D22" i="163" s="1"/>
  <c r="J115" i="166"/>
  <c r="D18" i="163" s="1"/>
  <c r="J27" i="166"/>
  <c r="D12" i="163" s="1"/>
  <c r="F13" s="1"/>
  <c r="J349" i="166"/>
  <c r="D38" i="163" s="1"/>
  <c r="J382" i="166"/>
  <c r="D40" i="163" s="1"/>
  <c r="J423" i="166"/>
  <c r="D44" i="163" s="1"/>
  <c r="J395" i="166"/>
  <c r="D42" i="163" s="1"/>
  <c r="J313" i="166"/>
  <c r="D36" i="163" s="1"/>
  <c r="J577" i="166"/>
  <c r="D58" i="163" s="1"/>
  <c r="J525" i="166"/>
  <c r="D50" i="163" s="1"/>
  <c r="J547" i="166"/>
  <c r="D54" i="163" s="1"/>
  <c r="J532" i="166"/>
  <c r="D52" i="163" s="1"/>
  <c r="J495" i="166"/>
  <c r="D48" i="163" s="1"/>
  <c r="J488" i="166"/>
  <c r="D46" i="163" s="1"/>
  <c r="J572" i="166"/>
  <c r="D56" i="163" s="1"/>
  <c r="H27"/>
  <c r="I49"/>
  <c r="M49"/>
  <c r="J49"/>
  <c r="M53"/>
  <c r="L53"/>
  <c r="G19"/>
  <c r="F57"/>
  <c r="L57"/>
  <c r="M57"/>
  <c r="G57"/>
  <c r="L47"/>
  <c r="M47"/>
  <c r="I47"/>
  <c r="J47"/>
  <c r="H47"/>
  <c r="G47"/>
  <c r="K47"/>
  <c r="M33"/>
  <c r="K33"/>
  <c r="L33"/>
  <c r="J579" i="166" l="1"/>
  <c r="I19" i="163"/>
  <c r="H55"/>
  <c r="L55"/>
  <c r="M55"/>
  <c r="G55"/>
  <c r="H19"/>
  <c r="G15"/>
  <c r="F15"/>
  <c r="J39"/>
  <c r="I39"/>
  <c r="H39"/>
  <c r="L39"/>
  <c r="K39"/>
  <c r="M51" l="1"/>
  <c r="L51"/>
  <c r="M59"/>
  <c r="L59"/>
  <c r="L45" l="1"/>
  <c r="K45"/>
  <c r="I45"/>
  <c r="J45"/>
  <c r="J43" l="1"/>
  <c r="I43"/>
  <c r="L43"/>
  <c r="I35"/>
  <c r="K35"/>
  <c r="L35"/>
  <c r="H35"/>
  <c r="J35"/>
  <c r="G35"/>
  <c r="H25" l="1"/>
  <c r="I25"/>
  <c r="G25"/>
  <c r="L37" l="1"/>
  <c r="J37"/>
  <c r="K37"/>
  <c r="J29" l="1"/>
  <c r="H29"/>
  <c r="I29"/>
  <c r="K29"/>
  <c r="J31"/>
  <c r="L31"/>
  <c r="M31"/>
  <c r="M61" s="1"/>
  <c r="H31"/>
  <c r="I31"/>
  <c r="K31"/>
  <c r="J21" l="1"/>
  <c r="H21"/>
  <c r="K21"/>
  <c r="I21"/>
  <c r="L21"/>
  <c r="K41"/>
  <c r="L41"/>
  <c r="G17" l="1"/>
  <c r="G61" s="1"/>
  <c r="F17"/>
  <c r="F61" s="1"/>
  <c r="H17"/>
  <c r="H61" s="1"/>
  <c r="L61"/>
  <c r="K23" l="1"/>
  <c r="K61" s="1"/>
  <c r="J23"/>
  <c r="J61" s="1"/>
  <c r="I23"/>
  <c r="I61" s="1"/>
  <c r="D61"/>
  <c r="E20" l="1"/>
  <c r="E28"/>
  <c r="E40"/>
  <c r="E48"/>
  <c r="E56"/>
  <c r="E18"/>
  <c r="E26"/>
  <c r="E34"/>
  <c r="E42"/>
  <c r="E50"/>
  <c r="E58"/>
  <c r="E36"/>
  <c r="E12"/>
  <c r="E24"/>
  <c r="E32"/>
  <c r="E44"/>
  <c r="E52"/>
  <c r="E14"/>
  <c r="E22"/>
  <c r="E30"/>
  <c r="E38"/>
  <c r="E46"/>
  <c r="E54"/>
  <c r="E16"/>
  <c r="F63"/>
  <c r="E61" l="1"/>
  <c r="G63"/>
  <c r="H63" s="1"/>
  <c r="I63" s="1"/>
  <c r="J63" s="1"/>
  <c r="K63" s="1"/>
  <c r="L63" s="1"/>
  <c r="M63" s="1"/>
</calcChain>
</file>

<file path=xl/sharedStrings.xml><?xml version="1.0" encoding="utf-8"?>
<sst xmlns="http://schemas.openxmlformats.org/spreadsheetml/2006/main" count="2168" uniqueCount="1134">
  <si>
    <t>C4623</t>
  </si>
  <si>
    <t>11.1</t>
  </si>
  <si>
    <t>11.4</t>
  </si>
  <si>
    <t>MERCADO</t>
  </si>
  <si>
    <t xml:space="preserve">PINTURA </t>
  </si>
  <si>
    <t>12.1</t>
  </si>
  <si>
    <t>12.2</t>
  </si>
  <si>
    <t>13.2</t>
  </si>
  <si>
    <t>14.1</t>
  </si>
  <si>
    <t>TUBULAÇÕES E CONEXÕES DE PVC RÍGIDO</t>
  </si>
  <si>
    <t>14.2</t>
  </si>
  <si>
    <t>DRENAGEM DE ÁGUAS PLUVIAIS</t>
  </si>
  <si>
    <t>ACESSÓRIOS</t>
  </si>
  <si>
    <t>17.1</t>
  </si>
  <si>
    <t xml:space="preserve">LOUÇAS E METAIS </t>
  </si>
  <si>
    <t>SISTEMA DE PROTEÇÃO CONTRA DESCARGAS ATMOSFÉRICAS (SPDA)</t>
  </si>
  <si>
    <t>20.1</t>
  </si>
  <si>
    <t>21.1</t>
  </si>
  <si>
    <t>SERVIÇOS FINAIS</t>
  </si>
  <si>
    <t>6.5</t>
  </si>
  <si>
    <t>VIDROS</t>
  </si>
  <si>
    <t>11.3</t>
  </si>
  <si>
    <t>13.1</t>
  </si>
  <si>
    <t>CENTRO DE DISTRIBUIÇÃO</t>
  </si>
  <si>
    <t>ELETRODUTOS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</si>
  <si>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</si>
  <si>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</si>
  <si>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</si>
  <si>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</si>
  <si>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</si>
  <si>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</si>
  <si>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</si>
  <si>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</si>
  <si>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</si>
  <si>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</si>
  <si>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</si>
  <si>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</si>
  <si>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17.2</t>
  </si>
  <si>
    <t>17.3</t>
  </si>
  <si>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</si>
  <si>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</si>
  <si>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</si>
  <si>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</si>
  <si>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</si>
  <si>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</si>
  <si>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</si>
  <si>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</si>
  <si>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</si>
  <si>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</si>
  <si>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</si>
  <si>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</si>
  <si>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</si>
  <si>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</si>
  <si>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</si>
  <si>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</si>
  <si>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</si>
  <si>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</si>
  <si>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</si>
  <si>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</si>
  <si>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</si>
  <si>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</si>
  <si>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6.1</t>
  </si>
  <si>
    <t>m</t>
  </si>
  <si>
    <t>3.2</t>
  </si>
  <si>
    <t>7.1</t>
  </si>
  <si>
    <t>7.2</t>
  </si>
  <si>
    <t>8.1</t>
  </si>
  <si>
    <t xml:space="preserve">SERVIÇOS PRELIMINARES </t>
  </si>
  <si>
    <t xml:space="preserve"> m²</t>
  </si>
  <si>
    <t>1.2</t>
  </si>
  <si>
    <t>SEINFRA</t>
  </si>
  <si>
    <t xml:space="preserve">Instalação provisória de água </t>
  </si>
  <si>
    <t>1.3</t>
  </si>
  <si>
    <t>1.4</t>
  </si>
  <si>
    <t>C2849</t>
  </si>
  <si>
    <t>Instalações provisórias de esgoto</t>
  </si>
  <si>
    <t>1.5</t>
  </si>
  <si>
    <t>1.6</t>
  </si>
  <si>
    <t xml:space="preserve">Locação da obra (execução de gabarito) </t>
  </si>
  <si>
    <t>2.2</t>
  </si>
  <si>
    <t>2.3</t>
  </si>
  <si>
    <t xml:space="preserve">SUPERESTRUTURA </t>
  </si>
  <si>
    <t>ELEMENTOS VAZADOS</t>
  </si>
  <si>
    <t>ALVENARIA DE VEDAÇÃO</t>
  </si>
  <si>
    <t xml:space="preserve">ESQUADRIAS </t>
  </si>
  <si>
    <t>6.2</t>
  </si>
  <si>
    <t>9.1</t>
  </si>
  <si>
    <t>9.3</t>
  </si>
  <si>
    <t>9.4</t>
  </si>
  <si>
    <t>10.1</t>
  </si>
  <si>
    <t>10.2</t>
  </si>
  <si>
    <t>CONCRETO ARMADO - PILARES</t>
  </si>
  <si>
    <t>CONCRETO ARMADO - VIGAS</t>
  </si>
  <si>
    <t>PORTAS DE MADEIRA</t>
  </si>
  <si>
    <t>Torneira para lavatório de mesa bica baixa Izy, código 1193.C37, Deca ou equivalente</t>
  </si>
  <si>
    <t>4.4</t>
  </si>
  <si>
    <t>6.3</t>
  </si>
  <si>
    <t>6.4</t>
  </si>
  <si>
    <t>20.2</t>
  </si>
  <si>
    <t>20.3</t>
  </si>
  <si>
    <t>20.4</t>
  </si>
  <si>
    <t>20.5</t>
  </si>
  <si>
    <t>21.2</t>
  </si>
  <si>
    <t>21.3</t>
  </si>
  <si>
    <t>6.6</t>
  </si>
  <si>
    <t>7.5</t>
  </si>
  <si>
    <t>22.1</t>
  </si>
  <si>
    <t>22.2</t>
  </si>
  <si>
    <t>PAVIMENTAÇÃO EXTERNA</t>
  </si>
  <si>
    <t>22.3</t>
  </si>
  <si>
    <t>23.1</t>
  </si>
  <si>
    <t>24.1</t>
  </si>
  <si>
    <t>17.4</t>
  </si>
  <si>
    <t>17.5</t>
  </si>
  <si>
    <t>17.6</t>
  </si>
  <si>
    <t>7.4</t>
  </si>
  <si>
    <t>FERRAGENS E ACESSÓRIOS</t>
  </si>
  <si>
    <t>1.7</t>
  </si>
  <si>
    <t>22.4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</si>
  <si>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</si>
  <si>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</si>
  <si>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73838/1</t>
  </si>
  <si>
    <t>74106/1</t>
  </si>
  <si>
    <t>73953/6</t>
  </si>
  <si>
    <t>74104/1</t>
  </si>
  <si>
    <t>74198/2</t>
  </si>
  <si>
    <t>74065/2</t>
  </si>
  <si>
    <t>73924/2</t>
  </si>
  <si>
    <t>74131/5</t>
  </si>
  <si>
    <t>74209/1</t>
  </si>
  <si>
    <t>73937/1</t>
  </si>
  <si>
    <t>1 - Esta planilha orçamentária refere-se  ao projeto básico do Programa Proinfância.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</si>
  <si>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>MOVIMENTO DE TERRAS PARA FUNDAÇÕES</t>
  </si>
  <si>
    <t>FUNDAÇÕES</t>
  </si>
  <si>
    <t>SISTEMA DE VEDAÇÃO VERTICAL INTERNO E EXTERNO (PAREDES)</t>
  </si>
  <si>
    <t xml:space="preserve">SISTEMAS DE COBERTURA </t>
  </si>
  <si>
    <t>REVESTIMENTOS INTERNOS E EXTERNOS</t>
  </si>
  <si>
    <t>SERVIÇOS COMPLEMENTARES</t>
  </si>
  <si>
    <t>SISTEMA DE PROTEÇÃO CONTRA INCÊNDIO</t>
  </si>
  <si>
    <t xml:space="preserve">Subtotal </t>
  </si>
  <si>
    <t>3.3</t>
  </si>
  <si>
    <t>3.4</t>
  </si>
  <si>
    <t>4.5</t>
  </si>
  <si>
    <t>5.3</t>
  </si>
  <si>
    <t>3.5</t>
  </si>
  <si>
    <t>11.5</t>
  </si>
  <si>
    <t>11.6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</si>
  <si>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</si>
  <si>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</si>
  <si>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</si>
  <si>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</si>
  <si>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</si>
  <si>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</si>
  <si>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</si>
  <si>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</si>
  <si>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</si>
  <si>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</si>
  <si>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</si>
  <si>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</si>
  <si>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</si>
  <si>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</si>
  <si>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</si>
  <si>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</si>
  <si>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</si>
  <si>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</si>
  <si>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</si>
  <si>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</si>
  <si>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</si>
  <si>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</si>
  <si>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</si>
  <si>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</si>
  <si>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</si>
  <si>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</si>
  <si>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</si>
  <si>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23.2</t>
  </si>
  <si>
    <t>1.8</t>
  </si>
  <si>
    <t>74065/1</t>
  </si>
  <si>
    <t>C2910</t>
  </si>
  <si>
    <t>C1869</t>
  </si>
  <si>
    <t>C0544</t>
  </si>
  <si>
    <t>C4394</t>
  </si>
  <si>
    <t>C2045</t>
  </si>
  <si>
    <t>C0864</t>
  </si>
  <si>
    <t>C4642</t>
  </si>
  <si>
    <t/>
  </si>
  <si>
    <t>74072/3</t>
  </si>
  <si>
    <t>74046/2</t>
  </si>
  <si>
    <t>74007/1</t>
  </si>
  <si>
    <t>73782/2</t>
  </si>
  <si>
    <t>74052/5</t>
  </si>
  <si>
    <t>DISJUNTORES</t>
  </si>
  <si>
    <t>74130/1</t>
  </si>
  <si>
    <t>74130/4</t>
  </si>
  <si>
    <t>74130/5</t>
  </si>
  <si>
    <t>74130/6</t>
  </si>
  <si>
    <t>74131/4</t>
  </si>
  <si>
    <t>74051/2</t>
  </si>
  <si>
    <t>73795/6</t>
  </si>
  <si>
    <t>74169/1</t>
  </si>
  <si>
    <t>73964/6</t>
  </si>
  <si>
    <t>73886/1</t>
  </si>
  <si>
    <t>73859/2</t>
  </si>
  <si>
    <t>74220/1</t>
  </si>
  <si>
    <t>74077/3</t>
  </si>
  <si>
    <t>74236/1</t>
  </si>
  <si>
    <t>15.4</t>
  </si>
  <si>
    <t>C4065</t>
  </si>
  <si>
    <t>C1207</t>
  </si>
  <si>
    <t>19.2</t>
  </si>
  <si>
    <t>C0361</t>
  </si>
  <si>
    <t>14.17</t>
  </si>
  <si>
    <t>14.18</t>
  </si>
  <si>
    <t>C4624</t>
  </si>
  <si>
    <t>14.19</t>
  </si>
  <si>
    <t>16.9</t>
  </si>
  <si>
    <t>16.10</t>
  </si>
  <si>
    <t>C2290</t>
  </si>
  <si>
    <t>9.2</t>
  </si>
  <si>
    <t xml:space="preserve">IMPERMEABILIZAÇÃO </t>
  </si>
  <si>
    <t>C2284</t>
  </si>
  <si>
    <t>C2285</t>
  </si>
  <si>
    <t>7.3</t>
  </si>
  <si>
    <t>7.6</t>
  </si>
  <si>
    <t>6.7</t>
  </si>
  <si>
    <t>11.2</t>
  </si>
  <si>
    <t>Tubo PVC soldável Ø 25 mm, fornecimento e instalação</t>
  </si>
  <si>
    <t>Tubo PVC soldável Ø 50 mm, fornecimento e instalação</t>
  </si>
  <si>
    <t>Tubo PVC soldável Ø 60 mm, fornecimento e instalação</t>
  </si>
  <si>
    <t>Registro de gaveta com canopla cromada 3/4", fornecimento e instalação</t>
  </si>
  <si>
    <t>Registro de pressão com canopla cromada 3/4", fornecimento e instalação</t>
  </si>
  <si>
    <t>14.3</t>
  </si>
  <si>
    <t>14.4</t>
  </si>
  <si>
    <t>14.20</t>
  </si>
  <si>
    <t>C3478</t>
  </si>
  <si>
    <t>SISTEMAS DE PISOS INTERNOS E EXTERNOS (PAVIMENTAÇÃO)</t>
  </si>
  <si>
    <t>C1520</t>
  </si>
  <si>
    <t>C4409</t>
  </si>
  <si>
    <t>% ITEM</t>
  </si>
  <si>
    <t xml:space="preserve">FUNDAÇÕES </t>
  </si>
  <si>
    <t>SISTEMA DE PROTEÇÃO CONTRA DESC. ATMOSFÉRICAS (SPDA)</t>
  </si>
  <si>
    <t>Valores totais</t>
  </si>
  <si>
    <t>C2850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</si>
  <si>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</si>
  <si>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</si>
  <si>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</si>
  <si>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</si>
  <si>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</si>
  <si>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</si>
  <si>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</si>
  <si>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</si>
  <si>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</si>
  <si>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</si>
  <si>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</si>
  <si>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</si>
  <si>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</si>
  <si>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</si>
  <si>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</si>
  <si>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3.1.6</t>
  </si>
  <si>
    <t>3.2.1</t>
  </si>
  <si>
    <t>3.2.2</t>
  </si>
  <si>
    <t>3.2.3</t>
  </si>
  <si>
    <t>3.2.4</t>
  </si>
  <si>
    <t>3.2.5</t>
  </si>
  <si>
    <t>3.2.6</t>
  </si>
  <si>
    <t>3.2.7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</si>
  <si>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</si>
  <si>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</si>
  <si>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</si>
  <si>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</si>
  <si>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</si>
  <si>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</si>
  <si>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</si>
  <si>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</si>
  <si>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</si>
  <si>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</si>
  <si>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</si>
  <si>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</si>
  <si>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</si>
  <si>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</si>
  <si>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</si>
  <si>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</si>
  <si>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</si>
  <si>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</si>
  <si>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</si>
  <si>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</si>
  <si>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</si>
  <si>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</si>
  <si>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</si>
  <si>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</si>
  <si>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</si>
  <si>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</si>
  <si>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4.5.5</t>
  </si>
  <si>
    <t>4.5.6</t>
  </si>
  <si>
    <t>5.1.1</t>
  </si>
  <si>
    <t>5.2.1</t>
  </si>
  <si>
    <t>5.2.2</t>
  </si>
  <si>
    <t>5.3.1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</si>
  <si>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</si>
  <si>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</si>
  <si>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</si>
  <si>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</si>
  <si>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</si>
  <si>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</si>
  <si>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</si>
  <si>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</si>
  <si>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</si>
  <si>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6.3.1</t>
  </si>
  <si>
    <t>6.3.2</t>
  </si>
  <si>
    <t>6.3.3</t>
  </si>
  <si>
    <t>6.3.4</t>
  </si>
  <si>
    <t>6.3.5</t>
  </si>
  <si>
    <t>6.4.1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</si>
  <si>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</si>
  <si>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</si>
  <si>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</si>
  <si>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</si>
  <si>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</si>
  <si>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</si>
  <si>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</si>
  <si>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</si>
  <si>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</si>
  <si>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</si>
  <si>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</si>
  <si>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</si>
  <si>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</si>
  <si>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</si>
  <si>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</si>
  <si>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6.6.1</t>
  </si>
  <si>
    <t>6.6.2</t>
  </si>
  <si>
    <t>6.6.3</t>
  </si>
  <si>
    <t>6.6.4</t>
  </si>
  <si>
    <t>6.7.1</t>
  </si>
  <si>
    <t>6.7.2</t>
  </si>
  <si>
    <t>6.7.3</t>
  </si>
  <si>
    <t>6.7.4</t>
  </si>
  <si>
    <t>8.2</t>
  </si>
  <si>
    <t>C4495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</si>
  <si>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</si>
  <si>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</si>
  <si>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</si>
  <si>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</si>
  <si>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</si>
  <si>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</si>
  <si>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</si>
  <si>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</si>
  <si>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</si>
  <si>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</si>
  <si>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</si>
  <si>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</si>
  <si>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</si>
  <si>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</si>
  <si>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12.1.1</t>
  </si>
  <si>
    <t>12.1.2</t>
  </si>
  <si>
    <t>12.2.1</t>
  </si>
  <si>
    <t>12.2.2</t>
  </si>
  <si>
    <t>12.2.3</t>
  </si>
  <si>
    <t>12.2.4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</si>
  <si>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</si>
  <si>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</si>
  <si>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</si>
  <si>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</si>
  <si>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</si>
  <si>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</si>
  <si>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</si>
  <si>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</si>
  <si>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C4480</t>
  </si>
  <si>
    <t>C4505</t>
  </si>
  <si>
    <t>C0513</t>
  </si>
  <si>
    <t>C0492</t>
  </si>
  <si>
    <t>C0503</t>
  </si>
  <si>
    <t>C0501</t>
  </si>
  <si>
    <t>C0498</t>
  </si>
  <si>
    <t>C0500</t>
  </si>
  <si>
    <t>C0505</t>
  </si>
  <si>
    <t>C4670</t>
  </si>
  <si>
    <t>C4385</t>
  </si>
  <si>
    <t>C2507</t>
  </si>
  <si>
    <t>18.1.1</t>
  </si>
  <si>
    <t>18.1.2</t>
  </si>
  <si>
    <t>18.1.3</t>
  </si>
  <si>
    <t>18.1.4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</si>
  <si>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</si>
  <si>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</si>
  <si>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</si>
  <si>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</si>
  <si>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</si>
  <si>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</si>
  <si>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</si>
  <si>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</si>
  <si>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</si>
  <si>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</si>
  <si>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</si>
  <si>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</si>
  <si>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</si>
  <si>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</si>
  <si>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</si>
  <si>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</si>
  <si>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</si>
  <si>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C1154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</si>
  <si>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</si>
  <si>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</si>
  <si>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</si>
  <si>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</si>
  <si>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</si>
  <si>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</si>
  <si>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</si>
  <si>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</si>
  <si>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</si>
  <si>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18.5.1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</si>
  <si>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</si>
  <si>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</si>
  <si>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</si>
  <si>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</si>
  <si>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</si>
  <si>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</si>
  <si>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</si>
  <si>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</si>
  <si>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</si>
  <si>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</si>
  <si>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</si>
  <si>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</si>
  <si>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</si>
  <si>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</si>
  <si>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18.6.15</t>
  </si>
  <si>
    <t>18.6.16</t>
  </si>
  <si>
    <t>C3424</t>
  </si>
  <si>
    <t>C4533</t>
  </si>
  <si>
    <t>C4530</t>
  </si>
  <si>
    <t>C4531</t>
  </si>
  <si>
    <t>C4107</t>
  </si>
  <si>
    <t>C4540</t>
  </si>
  <si>
    <t>C4412</t>
  </si>
  <si>
    <t>C1661</t>
  </si>
  <si>
    <t>C1638</t>
  </si>
  <si>
    <t>C4042</t>
  </si>
  <si>
    <t>C4567</t>
  </si>
  <si>
    <t>C4568</t>
  </si>
  <si>
    <t>C3768</t>
  </si>
  <si>
    <t>C4526</t>
  </si>
  <si>
    <t>C4562</t>
  </si>
  <si>
    <t>19.1</t>
  </si>
  <si>
    <t>C1208</t>
  </si>
  <si>
    <t>19.3</t>
  </si>
  <si>
    <t>19.4</t>
  </si>
  <si>
    <t>20.1.1</t>
  </si>
  <si>
    <t>20.2.1</t>
  </si>
  <si>
    <t>20.2.2</t>
  </si>
  <si>
    <t>20.2.3</t>
  </si>
  <si>
    <t>20.3.1</t>
  </si>
  <si>
    <t>20.3.2</t>
  </si>
  <si>
    <t>20.3.3</t>
  </si>
  <si>
    <t>20.4.1</t>
  </si>
  <si>
    <t>20.5.1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</si>
  <si>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</si>
  <si>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</si>
  <si>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</si>
  <si>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</si>
  <si>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</si>
  <si>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</si>
  <si>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</si>
  <si>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</si>
  <si>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23.2.1</t>
  </si>
  <si>
    <t>23.2.2</t>
  </si>
  <si>
    <t>24.2</t>
  </si>
  <si>
    <t>C4622</t>
  </si>
  <si>
    <t>C4649</t>
  </si>
  <si>
    <t>MOVIMENTO DE TERRA PARA FUNDAÇÕES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</si>
  <si>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</si>
  <si>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</si>
  <si>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</si>
  <si>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</si>
  <si>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</si>
  <si>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</si>
  <si>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</si>
  <si>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</si>
  <si>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</si>
  <si>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</si>
  <si>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</si>
  <si>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</si>
  <si>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</si>
  <si>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</si>
  <si>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</si>
  <si>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</si>
  <si>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</si>
  <si>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12.1.12</t>
  </si>
  <si>
    <t>12.1.21</t>
  </si>
  <si>
    <t>PAVIMENTAÇÃO INTERNA</t>
  </si>
  <si>
    <t>4.2.4</t>
  </si>
  <si>
    <t>12.1.22</t>
  </si>
  <si>
    <t>12.1.23</t>
  </si>
  <si>
    <t>12.1.24</t>
  </si>
  <si>
    <t>12.1.25</t>
  </si>
  <si>
    <t>12.1.26</t>
  </si>
  <si>
    <t>12.1.27</t>
  </si>
  <si>
    <t>15.11</t>
  </si>
  <si>
    <t>Cabide metálico Izy, código 2060.C37, Deca ou equivalente</t>
  </si>
  <si>
    <t>21.4</t>
  </si>
  <si>
    <t>3.1.7</t>
  </si>
  <si>
    <t>3.1.8</t>
  </si>
  <si>
    <t>CPU</t>
  </si>
  <si>
    <t>UN.</t>
  </si>
  <si>
    <t>MINISTÉRIO DA EDUCAÇÃO</t>
  </si>
  <si>
    <t>BDI :</t>
  </si>
  <si>
    <t>Placa da obra em chapa de aço galvanizado, Padrão Governo Federal</t>
  </si>
  <si>
    <t>1.9</t>
  </si>
  <si>
    <t>1.10</t>
  </si>
  <si>
    <t>Lastro de concreto não-estrutural, espessura 5cm</t>
  </si>
  <si>
    <t>Forma de madeira em tábuas para fundações, com reaproveitamento</t>
  </si>
  <si>
    <t>Concreto Bombeado fck= 25MPa; incluindo preparo, lançamento e adensamento</t>
  </si>
  <si>
    <t>Verga e contraverga pré-moldada fck= 20MPa, seção 10x10cm</t>
  </si>
  <si>
    <t>Contrapiso de concreto não-estrutural, espessura 5cm e preparo mecânico</t>
  </si>
  <si>
    <t>Camada regularizadora traço 1:4 (cimento e areia) espessura 2cm</t>
  </si>
  <si>
    <t>Pintura em látex acrílico sobre paredes internas e externas, 2 demãos</t>
  </si>
  <si>
    <t>Pintura em látex PVA sobre teto, 2 demãos</t>
  </si>
  <si>
    <t>Pintura epóxi à base de água para área molhadas, 2 demãos</t>
  </si>
  <si>
    <t>Cuba de embutir oval em louça branca, fornecimento e instalação</t>
  </si>
  <si>
    <t>Pingadeira ou chapim em concreto aparente desempenado</t>
  </si>
  <si>
    <t>SISTEMAS DE COBERTURA</t>
  </si>
  <si>
    <t>SISTEMA DE VEDAÇÃO VERTICAL</t>
  </si>
  <si>
    <t>GERAIS</t>
  </si>
  <si>
    <t>Impermeabilização com tinta betuminosa em fundações (vigas baldrames)</t>
  </si>
  <si>
    <t>REVESTIMENTOS INTERNO E EXTERNO</t>
  </si>
  <si>
    <t>SISTEMAS DE PISOS</t>
  </si>
  <si>
    <t>PINTURAS E ACABAMENTOS</t>
  </si>
  <si>
    <t>LOUÇAS, ACESSÓRIOS E METAIS</t>
  </si>
  <si>
    <t>INSTALAÇÃO ELÉTRICA - 220V</t>
  </si>
  <si>
    <t>20.1.2</t>
  </si>
  <si>
    <t>20.1.3</t>
  </si>
  <si>
    <t>20.1.4</t>
  </si>
  <si>
    <t>20.1.5</t>
  </si>
  <si>
    <t>Conector mini-gar em bronze estanhado</t>
  </si>
  <si>
    <t>Estaca Ø 40cm escavada manualmente fck= 15MPa, sem armação</t>
  </si>
  <si>
    <t>Sondagem do terreno (mínimo de 2 furos com 7m de profundidade para até 200m²)</t>
  </si>
  <si>
    <t>CUSTO (R$)</t>
  </si>
  <si>
    <t>PREÇO (R$)</t>
  </si>
  <si>
    <t>Valor TOTAL com BDI</t>
  </si>
  <si>
    <t>Armação de aço CA-50 Ø 10mm; incluso fornecimento, corte, dobra e colocação</t>
  </si>
  <si>
    <t>Armação de aço CA-60 Ø 5,0mm; incluso fornecimento, corte, dobra e colocação</t>
  </si>
  <si>
    <t>Armação de aço CA-50 Ø 12,5mm; incluso fornecimento, corte, dobra e colocação</t>
  </si>
  <si>
    <t>Armação de aço CA-50 Ø 8mm; incluso fornecimento, corte, dobra e colocação</t>
  </si>
  <si>
    <t>4.1.5</t>
  </si>
  <si>
    <t>4.2.5</t>
  </si>
  <si>
    <t>Armação de aço CA-50 Ø 6,3mm; incluso fornecimento, corte, dobra e colocação</t>
  </si>
  <si>
    <t>Montagem e desmontagem de forma para pilares, em chapa de madeira compensada plastificada com reaproveitamento</t>
  </si>
  <si>
    <t>Placa de inauguração em chapa de aço galvanizado 0,47x0,57m</t>
  </si>
  <si>
    <t>Entrada de energia elétrica aérea monofásica 50A com poste de concreto; inclusive cabeamento, caixa de proteção para medidor e aterramento</t>
  </si>
  <si>
    <t>Ligação provisória de energia elétrica em canteiro de obra</t>
  </si>
  <si>
    <t>Execução de sanitário e vestiário em canteiro de obra, inclusive instalação e aparelhos</t>
  </si>
  <si>
    <t>Barracão para escritório de obra porte pequeno s=20,00m²</t>
  </si>
  <si>
    <t>Barracão provisório para deposito</t>
  </si>
  <si>
    <t>Limpeza mecanizada de terreno com remoção de camada vegetal</t>
  </si>
  <si>
    <t>1.11</t>
  </si>
  <si>
    <t>1.12</t>
  </si>
  <si>
    <t>Ministério da Educação</t>
  </si>
  <si>
    <t>EDIFICAÇÃO</t>
  </si>
  <si>
    <t>Aterro apiloado em camadas de 0,20 m com material argilo - arenoso (entre baldrames)</t>
  </si>
  <si>
    <t>MURETA E ABRIGO GÁS</t>
  </si>
  <si>
    <t>CASTELO D'ÁGUA</t>
  </si>
  <si>
    <t>CONCRETO ARMADO PARA FUNDAÇÕES - BLOCOS</t>
  </si>
  <si>
    <t>CONCRETO ARMADO PARA FUNDAÇÕES - VIGAS BALDRAMES</t>
  </si>
  <si>
    <t>FUNDAÇÃO DO CASTELO D'ÁGUA</t>
  </si>
  <si>
    <t>Corte e reparo em cabeça de estaca</t>
  </si>
  <si>
    <t>3.3.5</t>
  </si>
  <si>
    <t>3.3.6</t>
  </si>
  <si>
    <t>3.3.7</t>
  </si>
  <si>
    <t>ABRIGO DE GÁS - BLOCOS</t>
  </si>
  <si>
    <t>3.5.4</t>
  </si>
  <si>
    <t>CONCRETO ARMADO PARA VERGAS</t>
  </si>
  <si>
    <t>CONCRETO ARMADO - MURETA - PILARES</t>
  </si>
  <si>
    <t>CONCRETO ARMADO -CASA DE GÁS - PILARES, VIGAS E LAJE</t>
  </si>
  <si>
    <t>Cobogó de concreto (elemento vazado)  - (6x40x40cm) assentado com argamassa traço 1:4 (cimento, areia)</t>
  </si>
  <si>
    <t>Alvenaria de vedação de 1/2 vez em tijolos cerâmicos (dimensões nominais: 39x19x09); assentamento em argamassa no traço 1:2:8 (cimento, cal e areia)  para parede interna</t>
  </si>
  <si>
    <t>5.2.3</t>
  </si>
  <si>
    <t>5.2.4</t>
  </si>
  <si>
    <t>Encunhamento (aperto de alvenaria) em tijolo cerâmicos maciços 5x10x20cm 1 vez (esp. 20cm), assentamento c/ argamassa traço1:6 (cimento e areia)</t>
  </si>
  <si>
    <t>5.2.5</t>
  </si>
  <si>
    <t>Divisória de banheiros e sanitários em granito com espessura de 2cm polido assentado com argamassa traço 1:4</t>
  </si>
  <si>
    <t>ALVENARIA DA MURETA</t>
  </si>
  <si>
    <t xml:space="preserve">Alvenaria de vedação de 1/2 vez em tijolos cerâmicos de 08 furos (dimensões nominais: 39x19x09); assentamento em argamassa no traço 1:2:8 (cimento, cal e areia) </t>
  </si>
  <si>
    <t>Porta de compesando de madeira - PM6 - 60x100, folha lisa revestida com laminado melamínico, incluso ferragens, conforme projeto de esquadrias</t>
  </si>
  <si>
    <t>Chapa metalica (alumínio) 0,80m x 0,4m, e= 1mm para as portas - fornecimento e instalação</t>
  </si>
  <si>
    <t>Fechadura de embutir completa, tipo tarjeta livre-ocupado</t>
  </si>
  <si>
    <t>PORTAS EM ALUMÍNIO</t>
  </si>
  <si>
    <t>PORTAS DE VIDRO - PV</t>
  </si>
  <si>
    <t xml:space="preserve">Porta de Vidro temperado - PV1 - 175x230, com ferragens, conforme projeto de esquadrias </t>
  </si>
  <si>
    <t xml:space="preserve">JANELAS DE ALUMÍNIO - JA </t>
  </si>
  <si>
    <t>Janela de Alumínio - JA-01, 70x125, completa conforme projeto de esquadrias - Guilhotina</t>
  </si>
  <si>
    <t>Janela de Alumínio - JA-05, 200x105, completa conforme projeto de esquadrias - Fixa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</si>
  <si>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</si>
  <si>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</si>
  <si>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</si>
  <si>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</si>
  <si>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</si>
  <si>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</si>
  <si>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Tela de nylon de proteção- fixada na esquadria</t>
  </si>
  <si>
    <t>Box em vidro temperado incolor, 10mm, com altura de 1,80m</t>
  </si>
  <si>
    <t>Espelho cristal esp. 4mm sem moldura de madeira</t>
  </si>
  <si>
    <t>ESQUADRIA - GRADIL METÁLICO</t>
  </si>
  <si>
    <t>Gradil metalico e tela de aço galvanizado , inclusive pintura - fornecimento e instalação (GR1, GR2, GR3, GR4)</t>
  </si>
  <si>
    <t>Portão de abrir em chapa de aço perfurada, inclusive pintura - fornecimento e instalação (PF1 e PF2)</t>
  </si>
  <si>
    <t>Fechamento com chapa de aço perfurada, inclusive perfis metálicos para suporte e pintura - fornecimento e instalação</t>
  </si>
  <si>
    <t>Portão de abrir com gradil metálico e tela de aço galvanizado, inclusive pintura - fornecimento e instalação</t>
  </si>
  <si>
    <t>Telha Sanduiche metalica com preenchimento em PIR</t>
  </si>
  <si>
    <t>Calha em chapa metalica Nº 22 desenvolvimento de 63 cm</t>
  </si>
  <si>
    <t>Rufo em chapa de aço galvanizado nr. 24, desenvolvimento 73 cm</t>
  </si>
  <si>
    <t>Rufo em chapa de aço galvanizado nr. 24, desenvolvimento 39 cm</t>
  </si>
  <si>
    <t>Rufo em chapa de aço galvanizado nr. 24, desenvolvimento 32 cm</t>
  </si>
  <si>
    <t>Chapisco de aderência em paredes internas, externas, vigas, platibanda e calhas</t>
  </si>
  <si>
    <t xml:space="preserve">Emboço para paredes internas traço 1:2:9 - preparo manual - espessura 2,0 cm </t>
  </si>
  <si>
    <t xml:space="preserve">Emboço paulista para paredes externas traço 1:2:9 - preparo manual - espessura 2,5 cm </t>
  </si>
  <si>
    <t>Reboco para paredes internas, externas, pórticos, vigas, traço 1:4,5  - espessura 0,5 cm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</si>
  <si>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</si>
  <si>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</si>
  <si>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</si>
  <si>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</si>
  <si>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Revestimento cerâmico de paredes PEI IV - cerâmica 10 x 10 cm - incl. rejunte - conforme projeto - amarelo</t>
  </si>
  <si>
    <t>Roda meio em madeira (largura=10cm)</t>
  </si>
  <si>
    <t>Forro de gesso acartonado estruturado - montagem e instalação</t>
  </si>
  <si>
    <t>Forro em fibra mineral removível (1250x625x16mm) apoiado sobre perfil metálico "T" invertido 24mm</t>
  </si>
  <si>
    <t>Piso cimentado desempenado com acabamento liso e=10,0cm com junta plastica acabada 1,2m - solários, varandas e pátio coberto</t>
  </si>
  <si>
    <t>Pintura de base epoxi sobre piso</t>
  </si>
  <si>
    <t xml:space="preserve">Piso cerâmico antiderrapante PEI V - 40 x 40 cm - incl. rejunte - conforme projeto </t>
  </si>
  <si>
    <t xml:space="preserve">Piso cerâmico antiderrapante PEI V - 60 x 60 cm - incl. rejunte - conforme projeto </t>
  </si>
  <si>
    <t>Piso vinílico em manta e=2,0mm</t>
  </si>
  <si>
    <t>10.1.8</t>
  </si>
  <si>
    <t>Piso podotátil de alerta em borracha integrado 30x30cm, assentamento com argamassa (fornecimento e assentamento)</t>
  </si>
  <si>
    <t>10.1.9</t>
  </si>
  <si>
    <t>Piso podotátil direcional em borracha integrado 30x30cm, assentamento com argamassa (fornecimento e assentamento)</t>
  </si>
  <si>
    <t>10.1.10</t>
  </si>
  <si>
    <t xml:space="preserve">Soleira em granito cinza andorinha, L=15cm, E=2cm </t>
  </si>
  <si>
    <t>10.1.11</t>
  </si>
  <si>
    <t xml:space="preserve">Soleira em granito cinza andorinha, L=30cm, E=2cm </t>
  </si>
  <si>
    <t>10.1.12</t>
  </si>
  <si>
    <t>Rampa de acesso em concreto não estrutural</t>
  </si>
  <si>
    <t>Piso tátil de alerta em placas pré-moldadas - 5MPa</t>
  </si>
  <si>
    <t>Piso tátil direcional em placas pré-moldadas - 5MPa</t>
  </si>
  <si>
    <t>Colchão de areia e=36cm</t>
  </si>
  <si>
    <t>Grama batatais em placas</t>
  </si>
  <si>
    <t>Emassamento de forro com massa corrida PVA</t>
  </si>
  <si>
    <t>Pintura em esmalte sintético 02 demãos em esquadrias de madeira</t>
  </si>
  <si>
    <t>Pintura em esmalte sintético 02 demãos em rodameio de madeira</t>
  </si>
  <si>
    <t>Tubo PVC soldável Ø 20 mm, fornecimento e instalação</t>
  </si>
  <si>
    <t>Tubo PVC soldável Ø 75mm, fornecimento e instalação</t>
  </si>
  <si>
    <t>Tubo PVC soldável Ø 85mm, fornecimento e instalação</t>
  </si>
  <si>
    <t>Adaptador soldavel com flange livre para caixa d'agua - 85mm - 3", fornecimento e instalação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</si>
  <si>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</si>
  <si>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</si>
  <si>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- 25mm - 3/4", fornecimento e instalação</t>
  </si>
  <si>
    <t>Adaptador sol. curto com bolsa-rosca para registro - 50mm - 1 1/2", fornecimento e instalação</t>
  </si>
  <si>
    <t>Adaptador sol. curto com bolsa-rosca para registro - 85mm - 3", fornecimento e instalação</t>
  </si>
  <si>
    <t>Bucha de redução sold. curta 60mm - 50mm, fornecimento e instalação</t>
  </si>
  <si>
    <t>Bucha de redução sold. curta 75mm - 60mm, fornecimento e instalação</t>
  </si>
  <si>
    <t>Bucha de redução sold. curta 85mm - 75mm, fornecimento e instalação</t>
  </si>
  <si>
    <t>Bucha de redução sold. longa 50mm-25mm, fornecimento e instalação</t>
  </si>
  <si>
    <t>Bucha de redução sold. longa 60mm-25mm, fornecimento e instalação</t>
  </si>
  <si>
    <t>Bucha de redução sold. longa 75mm-50mm, fornecimento e instalação</t>
  </si>
  <si>
    <t>Joelho 45 soldável - 25mm, fornecimento e instalação</t>
  </si>
  <si>
    <t>Joelho 45 soldável - 50mm, fornecimento e instalação</t>
  </si>
  <si>
    <t>Joelho 45 soldável - 75mm, fornecimento e instalação</t>
  </si>
  <si>
    <t>Joelho 45 soldável - 85mm, fornecimento e instalação</t>
  </si>
  <si>
    <t>Joelho 90 soldável - 20mm, fornecimento e instalação</t>
  </si>
  <si>
    <t>Joelho 90 soldável - 25mm,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</si>
  <si>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</si>
  <si>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</si>
  <si>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</si>
  <si>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</si>
  <si>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>Joelho 90º soldavel com bucha de latão - 25mm - 3/4", fornecimento e instalação</t>
  </si>
  <si>
    <t>Tê 90 soldável - 25mm, fornecimento e instalação</t>
  </si>
  <si>
    <t>Tê 90 soldável - 50mm, fornecimento e instalação</t>
  </si>
  <si>
    <t>Tê 90 soldável - 75mm, fornecimento e instalação</t>
  </si>
  <si>
    <t>Tê 90 soldável - 85mm, fornecimento e instalação</t>
  </si>
  <si>
    <t>Tê de redução 90 soldavel - 50mm - 25mm, fornecimento e instalação</t>
  </si>
  <si>
    <t>Tê de redução 90 solda´vel - 60mm - 50mm, fornecimento e instalação</t>
  </si>
  <si>
    <t>Tê de redução 90 soldavel - 75mm - 50mm, fornecimento e instalação</t>
  </si>
  <si>
    <t>Tê de redução 90 soldavel - 75mm - 60mm, fornecimento e instalação</t>
  </si>
  <si>
    <t>Tê soldavel com bucha latão bolsa central - 25mm - 3/4", fornecimento e instalação</t>
  </si>
  <si>
    <t>Tubo de descarga VDE 38mm, fornecimento e instalação</t>
  </si>
  <si>
    <t>Tubo de ligação latao cromado com canopla para vaso sanitario, fornecimento e instalação</t>
  </si>
  <si>
    <t>TUBULAÇÕES E CONEXÕES - METAIS</t>
  </si>
  <si>
    <t>Registro bruto de gaveta 3", fornecimento e instalação</t>
  </si>
  <si>
    <t>Registro de gaveta com canopla cromada 1 1/2", fornecimento e instalação</t>
  </si>
  <si>
    <t>Tubo de PVC Ø100mm, fornecimento e instalação</t>
  </si>
  <si>
    <t>Tubo de PVC Ø150mm, fornecimento e instalação</t>
  </si>
  <si>
    <t>Joelho 45 - 100mm, fornecimento e instalação</t>
  </si>
  <si>
    <t>Joelho 90 - 100mm, fornecimento e instalação</t>
  </si>
  <si>
    <t>Junção simples - 100mm - 100mm, fornecimento e instalação</t>
  </si>
  <si>
    <t>Ralo hemisférico (formato abacaxi) de ferro fundido, Ø100mm</t>
  </si>
  <si>
    <t>Caixa de areia sem grelha 60x60cm</t>
  </si>
  <si>
    <t>Tubo de PVC rígido 100mm, fornec. e instalação</t>
  </si>
  <si>
    <t>Tubo de PVC rígido 40mm, fornec. e instalação</t>
  </si>
  <si>
    <t>Tubo de PVC rígido 50mm, fornec. e instalação</t>
  </si>
  <si>
    <t>Tubo de PVC rígido 75mm, fornec. e instalação</t>
  </si>
  <si>
    <t>Bucha de redução PVC longa 50mm-40mm</t>
  </si>
  <si>
    <t>Joelho PVC 45º 100mm - fornecimento e instalação</t>
  </si>
  <si>
    <t>Joelho PVC 45º 75mm - fornecimento e instalação</t>
  </si>
  <si>
    <t>Joelho PVC 45º 50mm - fornecimento e instalação</t>
  </si>
  <si>
    <t>Joelho PVC 45º 40mm - fornecimento e instalação</t>
  </si>
  <si>
    <t>Joelho PVC 90º 100mm - fornecimento e instalação</t>
  </si>
  <si>
    <t>Joelho PVC 90º 75mm - fornecimento e instalação</t>
  </si>
  <si>
    <t>Joelho PVC 90º 50mm - fornecimento e instalação</t>
  </si>
  <si>
    <t>Joelho PVC 90º 40mm - fornecimento e instalação</t>
  </si>
  <si>
    <t>Junção PVC simples 100mm-50mm - fornecimento e instalação</t>
  </si>
  <si>
    <t>Junção PVC simples 100mm-100mm - fornecimento e instalação</t>
  </si>
  <si>
    <t>Junção PVC simples 75mm-50mm - fornecimento e instalação</t>
  </si>
  <si>
    <t>Redução excêntrica PVC 100mm-50mm - fornecimento e instalação</t>
  </si>
  <si>
    <t>14.24</t>
  </si>
  <si>
    <t>14.25</t>
  </si>
  <si>
    <t>14.27</t>
  </si>
  <si>
    <t>Tê PVC sanitario 100mm-50mm - fornecimento e instalação</t>
  </si>
  <si>
    <t>14.28</t>
  </si>
  <si>
    <t>Tê PVC sanitario 100mm-75mm - fornecimento e instalação</t>
  </si>
  <si>
    <t>14.29</t>
  </si>
  <si>
    <t>Tê PVC sanitario 50mm-50mm - fornecimento e instalação</t>
  </si>
  <si>
    <t>14.31</t>
  </si>
  <si>
    <t>Tê PVC sanitario 75mm-75mm - fornecimento e instalação</t>
  </si>
  <si>
    <t>Caixa sifonada 150x150x50mm</t>
  </si>
  <si>
    <t>14.33</t>
  </si>
  <si>
    <t>Caixa de gordura simples - CG 37cm</t>
  </si>
  <si>
    <t>Caixa de inspeção 60x60cm</t>
  </si>
  <si>
    <t>Caixa de passagem modulada DN 30cm</t>
  </si>
  <si>
    <t>Ralo linear 50cm</t>
  </si>
  <si>
    <t>Terminal de Ventilação 50mm</t>
  </si>
  <si>
    <t>Terminal de Ventilação 75mm</t>
  </si>
  <si>
    <t>Sumidouro em alvenaria 2,40 x 2,40 m</t>
  </si>
  <si>
    <t>Fossa séptica 2,30 x 2,30 m</t>
  </si>
  <si>
    <t>Bacia Sanitária Convencional, código Izy P.11, DECA, ou equivalente com acessórios- fornecimento e instalação</t>
  </si>
  <si>
    <t>Bacia Convencional Studio Kids, código PI.16, para valvula de descarga, em louca branca,  assento plastico, anel de vedação, tubo pvc ligacao - fornecimento e instalacao, Deca ou equivalente</t>
  </si>
  <si>
    <t>Válvula de descarga com acionamento por alavanca</t>
  </si>
  <si>
    <t>Banheira Embutir em plástico tipo PVC, 77x45x20cm, Burigotto ou equivalente</t>
  </si>
  <si>
    <t>Lavatório de canto suspenso com mesa, linha Izy código L101.17, DECA ou equivalente, com válvula, sifão e engate flexivel cromados</t>
  </si>
  <si>
    <t>Lavatório pequeno Ravena/Izy cor branco gelo, com coluna suspensa, código L915 DECA ou equivalente</t>
  </si>
  <si>
    <t>15.12</t>
  </si>
  <si>
    <t>15.14</t>
  </si>
  <si>
    <t>15.15</t>
  </si>
  <si>
    <t>Papeleira Metálica Linha Izy, código 2020.C37, DECA ou equivalente</t>
  </si>
  <si>
    <t>Papeleira de sobrepor interfolhado</t>
  </si>
  <si>
    <t>15.16</t>
  </si>
  <si>
    <t>Ducha Higiênica com registro e derivação Izy, código 1984.C37. ACT.CR, DECA, ou equivalente</t>
  </si>
  <si>
    <t>15.17</t>
  </si>
  <si>
    <t>Torneira elétrica LorenEasy, LORENZETTI ou equivalente</t>
  </si>
  <si>
    <t>15.18</t>
  </si>
  <si>
    <t>15.20</t>
  </si>
  <si>
    <t>Torneira para cozinha de mesa bica móvel Izy, código 1167.C37, DECA, ou equivalente</t>
  </si>
  <si>
    <t>15.21</t>
  </si>
  <si>
    <t>Torneira de parede de uso geral para jardim ou tanque</t>
  </si>
  <si>
    <t>15.22</t>
  </si>
  <si>
    <t>Torneira para lavatório com acionamento por alavanca</t>
  </si>
  <si>
    <t>15.23</t>
  </si>
  <si>
    <t>Dispenser Saboneteira Linha Excellence, código 7009, Melhoramentos ou equivalente</t>
  </si>
  <si>
    <t>15.24</t>
  </si>
  <si>
    <t>Dispenser Toalha Linha Excellence, código 7007, Melhoramentos ou equivalente.</t>
  </si>
  <si>
    <t>15.25</t>
  </si>
  <si>
    <t>15.26</t>
  </si>
  <si>
    <t>Barra de apoio, Linha conforto, código 2310.C.080.POL, aço inox polido, DECA ou equivalente</t>
  </si>
  <si>
    <t>Barra de apoio, Linha conforto, código 2310.C.070.POL, aço inox polido, DECA ou equivalente</t>
  </si>
  <si>
    <t>Barra de apoio, Linha conforto, código 2310.C.040.POL, aço inox polido, DECA ou equivalente</t>
  </si>
  <si>
    <t>15.29</t>
  </si>
  <si>
    <t>Cadeira articulada para banho, fornecimento e instalação</t>
  </si>
  <si>
    <t>Barra metálica com pintura cinza para proteção dos espelhos e chuveiro infantil d=1 1/4"</t>
  </si>
  <si>
    <t>INSTALAÇÃO DE GÁS COMBUSTÍVEL</t>
  </si>
  <si>
    <t>Abrigo para Central de GLP, em concreto</t>
  </si>
  <si>
    <t>Tela metálica para ventilação com requadro em alumínio</t>
  </si>
  <si>
    <t>Tubo de Aço Galvanizado Ø 3/4", inclusive conexões</t>
  </si>
  <si>
    <t>Fita anticorrosiva 5cmx30m (2 camadas)</t>
  </si>
  <si>
    <t>Regulador 1º estagio com manometro</t>
  </si>
  <si>
    <t>Regulador 2º estágio com registro</t>
  </si>
  <si>
    <t>Extintor ABC - 6KG</t>
  </si>
  <si>
    <t>Extintor CO2 - 6KG</t>
  </si>
  <si>
    <t>Cotovelo 90º galvanizado 2 1/2"</t>
  </si>
  <si>
    <t>Niple duplo aço galvanizado 2 1/2"</t>
  </si>
  <si>
    <t>Tê aço galvanizado 2 1/2"</t>
  </si>
  <si>
    <t>17.8</t>
  </si>
  <si>
    <t>Adaptador em aço galvanziado para caixa dágua 2.1/2" x 65mm</t>
  </si>
  <si>
    <t>17.9</t>
  </si>
  <si>
    <t>Adaptador storz - roscas internas 2 1/2"</t>
  </si>
  <si>
    <t>17.10</t>
  </si>
  <si>
    <t>Caixa para abrigo de mangueira - 90x60x25 cm</t>
  </si>
  <si>
    <t>17.11</t>
  </si>
  <si>
    <t>Chave para conexão de mangueira tipo stroz engate rápido - dupla 1 1/2" x 1 1/2"</t>
  </si>
  <si>
    <t>17.12</t>
  </si>
  <si>
    <t>17.13</t>
  </si>
  <si>
    <t>Mangueiras de incêndio de nylon -  1 1/2" 16mm</t>
  </si>
  <si>
    <t>17.16</t>
  </si>
  <si>
    <t>Registro globo 2 1/2" 45º</t>
  </si>
  <si>
    <t>17.17</t>
  </si>
  <si>
    <t>17.18</t>
  </si>
  <si>
    <t>17.19</t>
  </si>
  <si>
    <t>Registro bruto de gaveta insutrial 2 1/2"</t>
  </si>
  <si>
    <t>17.20</t>
  </si>
  <si>
    <t>Válvula de retenção vertical 2 1/2"</t>
  </si>
  <si>
    <t>17.21</t>
  </si>
  <si>
    <t>17.22</t>
  </si>
  <si>
    <t>Luminária de emergência de blocos aucônomos de LED, com autonomia de 2h</t>
  </si>
  <si>
    <t>17.23</t>
  </si>
  <si>
    <t>17.24</t>
  </si>
  <si>
    <t>Central de alarme</t>
  </si>
  <si>
    <t>Quadro de Distribuição de embutir, completo, (para 18 disjuntores monopolares, com barramento para as fases, neutro e para proteção, metálico, pintura eletrostática epóxi cor bege, c/ porta, trinco e acessórios)</t>
  </si>
  <si>
    <t>Quadro de Distribuição de embutir, completo, (para 24 disjuntores monopolares, com barramento para as fases, neutro e para proteção, metálico, pintura eletrostática epóxi cor bege, c/ porta, trinco e acessórios)</t>
  </si>
  <si>
    <t>Quadro de medição - fornecimento e instalação</t>
  </si>
  <si>
    <t>Disjuntor unipolar termomagnético 16A</t>
  </si>
  <si>
    <t>Disjuntor unipolar termomagnético 20A</t>
  </si>
  <si>
    <t>Disjuntor unipolar termomagnético 32A</t>
  </si>
  <si>
    <t>18.2.8</t>
  </si>
  <si>
    <t>18.2.9</t>
  </si>
  <si>
    <t>Disjuntor tripolar termomagnético 32A</t>
  </si>
  <si>
    <t>18.2.10</t>
  </si>
  <si>
    <t>18.2.11</t>
  </si>
  <si>
    <t>18.2.12</t>
  </si>
  <si>
    <t>18.2.13</t>
  </si>
  <si>
    <t>18.2.14</t>
  </si>
  <si>
    <t>Interruptor bipolar DR - 25A</t>
  </si>
  <si>
    <t>18.2.15</t>
  </si>
  <si>
    <t>Interruptor bipolar DR -63A</t>
  </si>
  <si>
    <t>Dispositivo de proteção contra surto - 175V - 40KA</t>
  </si>
  <si>
    <t>Dispositivo de proteção contra surto - 175V - 80KA</t>
  </si>
  <si>
    <t>Caixa de passagem 30x30cm em alvenaria com tampa de ferro fundido tipo leve</t>
  </si>
  <si>
    <t>Caixa de Passagem PVC 4x2" - fornecimento e instalaçao</t>
  </si>
  <si>
    <t>CABOS E FIOS (CONDUTORES)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</si>
  <si>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</si>
  <si>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</si>
  <si>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</si>
  <si>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</si>
  <si>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</si>
  <si>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#35 mm²</t>
  </si>
  <si>
    <t>Condutor de cobre unipolar, isolação em PVC/70ºC, camada de proteção em PVC, não propagador de chamas, classe de tensão 750V, encordoamento classe 5, flexível, com a seguinte seção nominal: #70 mm²</t>
  </si>
  <si>
    <t>ELETROCALHAS</t>
  </si>
  <si>
    <t>ILUMINAÇÃO E TOMADAS</t>
  </si>
  <si>
    <t>Interruptor 1 tecla simples</t>
  </si>
  <si>
    <t>Luminárias sobrepor 2x36W completa</t>
  </si>
  <si>
    <t>Luminárias embutir 2x16W completa</t>
  </si>
  <si>
    <t>Luminárias embutir 2x36W completa</t>
  </si>
  <si>
    <t>Luminária com aletas embutir 2x36 completa</t>
  </si>
  <si>
    <t>Luminária de piso, com lâmpada vapor metálico 70W</t>
  </si>
  <si>
    <t>Projetor com lâmpada de vapor metálico 150W</t>
  </si>
  <si>
    <t>Projetor com lâmpada de vapor metálico 250W</t>
  </si>
  <si>
    <t>Arandelas de sobrepor com 1 lâmpada fluorescente compacta de 60W</t>
  </si>
  <si>
    <t>Tubo PVC soldável Ø 25 mm, inclusive conexões</t>
  </si>
  <si>
    <t>Joelho 45 - 25mm, fornecimento e instalação</t>
  </si>
  <si>
    <t>Joelho 90 - 25mm, fornecimento e instalação</t>
  </si>
  <si>
    <t>INSTALAÇÕES DE REDE ESTRUTURADA</t>
  </si>
  <si>
    <t>EQUIPAMENTOS PASSIVOS</t>
  </si>
  <si>
    <t>Patch Panel 19"  - 24 portas, Categoria 6</t>
  </si>
  <si>
    <t xml:space="preserve">un </t>
  </si>
  <si>
    <t>Switch de 48 portas</t>
  </si>
  <si>
    <t>Guias de cabos simples</t>
  </si>
  <si>
    <t xml:space="preserve">Guia de Cabos Vertical, fechado </t>
  </si>
  <si>
    <t>Guia de Cabos Vertical</t>
  </si>
  <si>
    <t>20.1.6</t>
  </si>
  <si>
    <t xml:space="preserve">Guia de Cabos Superior, fechado </t>
  </si>
  <si>
    <t>20.1.7</t>
  </si>
  <si>
    <t>20.1.8</t>
  </si>
  <si>
    <t>Anel organizador de cabos</t>
  </si>
  <si>
    <t>20.1.9</t>
  </si>
  <si>
    <t>Bandeja deslizante perfurada</t>
  </si>
  <si>
    <t>20.1.10</t>
  </si>
  <si>
    <t>Access Point Wireless 2.4 GHz - 300Mpbs - fornecimento e instalação</t>
  </si>
  <si>
    <t>CABOS EM PAR TRANÇADOS</t>
  </si>
  <si>
    <t>Cabo UTP -6 (24AWG)</t>
  </si>
  <si>
    <t>Cabo coaxial</t>
  </si>
  <si>
    <t>Cabos de conexões – Patch cord categoria 6  - 2,5 metros</t>
  </si>
  <si>
    <t>TOMADAS</t>
  </si>
  <si>
    <t>20.4.2</t>
  </si>
  <si>
    <t>Conector emenda para cabo coaxial</t>
  </si>
  <si>
    <t>CAIXAS E ACESSÓRIOS</t>
  </si>
  <si>
    <t>Caixa de passagem em alvenaria 30x30x30 com tampa de ferro fundido</t>
  </si>
  <si>
    <t>20.5.2</t>
  </si>
  <si>
    <t>Caixa de passagem PVC 4x2" - fornecimento e instalação</t>
  </si>
  <si>
    <t>Eletroduto PVC flexivel 1", inclusive conexões</t>
  </si>
  <si>
    <t>Eletroduto PVC flexivel 3/4", inclusive conexões</t>
  </si>
  <si>
    <t>Eletrocalha lisa com tampa 100 x 50 mm, inclusive conexões</t>
  </si>
  <si>
    <t>SISTEMA DE EXAUSTÃO MECÂNICA</t>
  </si>
  <si>
    <t>Exaustor axial interno vazão 40m³/min.</t>
  </si>
  <si>
    <t>Pára-raios tipo Franklin em aço inox 3 pontas em haste de 3 m. x 1.1/2" tipo simples</t>
  </si>
  <si>
    <t>Vergalhão CA - 25 # 10 mm2</t>
  </si>
  <si>
    <t>22.5</t>
  </si>
  <si>
    <t>Abraçadeira-guia reforçada 2"</t>
  </si>
  <si>
    <t>Clips galvanizado</t>
  </si>
  <si>
    <t>22.6</t>
  </si>
  <si>
    <t>Caixa de equalização de potências 200x200mm em aço com barramento, expessura  6 mm</t>
  </si>
  <si>
    <t>22.7</t>
  </si>
  <si>
    <t>Escavação de vala para aterramento</t>
  </si>
  <si>
    <t>22.8</t>
  </si>
  <si>
    <t>Haste tipo coopperweld 5/8" x 2,40m.</t>
  </si>
  <si>
    <t>22.9</t>
  </si>
  <si>
    <t>Cabo de cobre nu 16 mm2</t>
  </si>
  <si>
    <t>22.10</t>
  </si>
  <si>
    <t>22.11</t>
  </si>
  <si>
    <t>22.12</t>
  </si>
  <si>
    <t>Caixa de inspeção, PVC de 12", com tampa de ferro fundido,conforme detalhe no projeto</t>
  </si>
  <si>
    <t>Conjunto de mastros para bandeiras em tubo ferro galvanizado telescópico (alt= 7m (3mx2" + 4mx1 1/2")</t>
  </si>
  <si>
    <t>Bancada em granito cinza andorinha - espessura 2cm, conforme projeto</t>
  </si>
  <si>
    <t>Prateleira,acabamentos em granito cinza andorinha - espessura 2cm, conforme projeto</t>
  </si>
  <si>
    <t xml:space="preserve">Prateleiras e escaninhos em mdf </t>
  </si>
  <si>
    <t>Bancos de concreto</t>
  </si>
  <si>
    <t>Peitoril em granito cinza, largura=17,00cm espessura variável e pingadeira</t>
  </si>
  <si>
    <t>Mão francesa metálica para apoio das pratelerias e bancadas</t>
  </si>
  <si>
    <t>Alça de içamento</t>
  </si>
  <si>
    <t>Suporte de luz piloto</t>
  </si>
  <si>
    <t>23.2.3</t>
  </si>
  <si>
    <t>Suporte para cinto de segurança</t>
  </si>
  <si>
    <t>23.2.4</t>
  </si>
  <si>
    <t>Suporte para Pára-raio</t>
  </si>
  <si>
    <t>23.2.5</t>
  </si>
  <si>
    <t>Escada interna e externa tipo marinheiro, inclusive pintura</t>
  </si>
  <si>
    <t>23.2.6</t>
  </si>
  <si>
    <t>Guarda corpo de 1,0m de altura</t>
  </si>
  <si>
    <t>23.2.7</t>
  </si>
  <si>
    <t>Chapa de aço carbono de alta resistência a corrosão e de qualidade estrutural e solda interna e externa, para confecção do reservatorioconforme projeto</t>
  </si>
  <si>
    <t>23.2.8</t>
  </si>
  <si>
    <t>Sistema de ancoragem com 6 nichos, conforme projeto</t>
  </si>
  <si>
    <t>23.2.9</t>
  </si>
  <si>
    <t>Preparo de superfície: jateamento abrasivo ao metal branco (interno e externo), padrão AS 3.</t>
  </si>
  <si>
    <t>23.2.10</t>
  </si>
  <si>
    <t>Acabamento interno: duas demãos de espessura seca de primer Epóxi</t>
  </si>
  <si>
    <t>23.2.11</t>
  </si>
  <si>
    <t>Acabamento externo: uma demão de espessura seca de primer Epóxi</t>
  </si>
  <si>
    <t>23.2.12</t>
  </si>
  <si>
    <t>Pintura Externa: uma demão de poliuretano na cor amarelo</t>
  </si>
  <si>
    <t>Planejamento</t>
  </si>
  <si>
    <t xml:space="preserve">Escavação manual de valas em qualquer terreno exceto rocha até h=2,0 m </t>
  </si>
  <si>
    <t>MURETA E ABRIGO DE GÁS - VIGAS BALDRAME</t>
  </si>
  <si>
    <t>3.5.3</t>
  </si>
  <si>
    <t>3.5.5</t>
  </si>
  <si>
    <t>Armação de aço CA-50 Ø 25mm; incluso fornecimento, corte, dobra e colocação</t>
  </si>
  <si>
    <t>Armação de aço CA-60 Ø 4,2mm; incluso fornecimento, corte, dobra e colocação</t>
  </si>
  <si>
    <t>3.3.8</t>
  </si>
  <si>
    <t>3.3.9</t>
  </si>
  <si>
    <t>Estaca Ø 20cm escavada manualmente fck= 15MPa, sem armação</t>
  </si>
  <si>
    <t>Estaca Ø 30cm escavada manualmente fck= 15MPa, sem armação</t>
  </si>
  <si>
    <t>Estaca Ø 25cm escavada manualmente fck= 15MPa, sem armação - 7m</t>
  </si>
  <si>
    <t>Alvenaria em tijolos maciços 5x10x20 cm (espessura 10cm), acentamento com argamassa no traço 1:2:8 (cimento, cal e areia)</t>
  </si>
  <si>
    <t>5.2.6</t>
  </si>
  <si>
    <t>5.2.7</t>
  </si>
  <si>
    <t>Fechamento de shafts em gesso acartonado</t>
  </si>
  <si>
    <t>Janela de Alumínio - JA-03, 140x115, completa conforme projeto de esquadrias - Fixa</t>
  </si>
  <si>
    <t>Vidro liso temperado incolor, espessura 6mm para janelas</t>
  </si>
  <si>
    <t>Porta de Madeira - PM3 - 80x210, incluso ferragens e fechadura, conforme projeto de esquadrias</t>
  </si>
  <si>
    <t xml:space="preserve">Porta de Madeira - PM4 - 80x210, incluso ferragens e fechadura, conforme projeto de esquadrias </t>
  </si>
  <si>
    <t xml:space="preserve">Porta de Madeira - PM1 - 70x210, incluso ferragens e fechadura, conforme projeto de esquadrias </t>
  </si>
  <si>
    <t>Porta de Madeira - PM2 - 80x210, com veneziana, incluso ferragens e fechadura, conforme projeto de esquadrias</t>
  </si>
  <si>
    <t xml:space="preserve">Porta de Madeira - PM5 - 80x210,  incluso ferragens e fechadura, conforme projeto de esquadrias </t>
  </si>
  <si>
    <t>Vidro liso temperado incolor, espessura 6mm para porta PM5</t>
  </si>
  <si>
    <t xml:space="preserve">Peças de apoio para deficientes em aço inox, 60cm reta NBR9050 JACKWAL nas portas PM3 e PM5  </t>
  </si>
  <si>
    <t>Porta de abrir - PA3 - 160x210 em chapa de alumínio com veneziana- conforme projeto de esquadrias, inclusive ferragens e vidro</t>
  </si>
  <si>
    <t>7.7</t>
  </si>
  <si>
    <t>Impermeabilização com argamassa e aditivo impermeabilizante e=2cm em áreas molhadas</t>
  </si>
  <si>
    <t>Pintura em esmalte sintético 02 demaões em esquadria de ferro, 2 demãos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</si>
  <si>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</si>
  <si>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</si>
  <si>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</si>
  <si>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</si>
  <si>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</si>
  <si>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</si>
  <si>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</si>
  <si>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</si>
  <si>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</si>
  <si>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</si>
  <si>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</si>
  <si>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</si>
  <si>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</si>
  <si>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</si>
  <si>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</si>
  <si>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</si>
  <si>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</si>
  <si>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12.2.5</t>
  </si>
  <si>
    <t>12.2.6</t>
  </si>
  <si>
    <t>Ralo seco PVC 100mm</t>
  </si>
  <si>
    <t>15.13</t>
  </si>
  <si>
    <t>15.19</t>
  </si>
  <si>
    <t>15.27</t>
  </si>
  <si>
    <t>15.28</t>
  </si>
  <si>
    <t>15.30</t>
  </si>
  <si>
    <t>17.14</t>
  </si>
  <si>
    <t>17.15</t>
  </si>
  <si>
    <t>Tê 25mm, fornecimento e instalação</t>
  </si>
  <si>
    <t>Caixa de passage PVC octogonal 3" - fornecimento e instalação</t>
  </si>
  <si>
    <t>Porta de abrir - PA1 - 100x210 em chapa de alumínio com veneziana e vidro mini boreal- conforme projeto de esquadrias, inclusive ferragens e vidro</t>
  </si>
  <si>
    <t>Porta de abrir - PA2 - 80x210 em chapa de alumínio com veneziana e vidro mini boreal- conforme projeto de esquadrias, inclusive ferragens e vidro</t>
  </si>
  <si>
    <t>Cuba industrial em aço Inoxidável completa, dimensões 60x50x40cm</t>
  </si>
  <si>
    <t>Cuba em aço Inoxidável completa, dimensões 50x40x20cm</t>
  </si>
  <si>
    <t>Cuba de embutir em aço Inoxidável completa, dimensões 40x34x17cm</t>
  </si>
  <si>
    <t>Tanque Grande 40L cor Branco Gelo, código TQ.03; DECA ou equivalente</t>
  </si>
  <si>
    <t>Chuveiro Maxi Ducha com desviador para duchas elétricas, LORENZETTI ou equivalente</t>
  </si>
  <si>
    <t>Torneira elétrica Fortti Maxi, código 79004; LORENZETTI ou equivalente</t>
  </si>
  <si>
    <t>Envelope de concreto para proteção de tubo enterrado, espessura 3cm</t>
  </si>
  <si>
    <t>Placa de sinalização em PVC, fotoluminescente, "Proibido fumar"</t>
  </si>
  <si>
    <t>Placa de sinalização em PVC, fotoluminescente, "Perigo inflamavel"</t>
  </si>
  <si>
    <t>Placa de sinalização em PVC fotoluminescente, dimensões até 480cm²</t>
  </si>
  <si>
    <t>Tubo aço galvanizado 65mm - 2 1/2"</t>
  </si>
  <si>
    <t>Esguicho 1½" x 16mm tipo jato sólido com engate rápido para mangueira</t>
  </si>
  <si>
    <t>Tampão ferro fundido para passeio com inscrição "Incêndio" 50X50cm</t>
  </si>
  <si>
    <t>Tampão cego Ø 1½" com corrente tipo Storz e engate rápido</t>
  </si>
  <si>
    <t>Eletroduto PVC rigido roscavel 1.1/4", inclusive conexões</t>
  </si>
  <si>
    <t>20.5.3</t>
  </si>
  <si>
    <t>Tomada de embutir RJ-45 com 1 módulo</t>
  </si>
  <si>
    <t>Tomada completa TV/SAT</t>
  </si>
  <si>
    <t>20.5.4</t>
  </si>
  <si>
    <t>Fita adesiva antiderrapante 50mm para degraus dos banheiros</t>
  </si>
  <si>
    <t>União ferro galvanizado Ø 2½" com assento cônico</t>
  </si>
  <si>
    <t>Alarme sonoro/visual com acionador manual</t>
  </si>
  <si>
    <t>Válvula de descarga com duplo acionamento</t>
  </si>
  <si>
    <t>Eletroduto PVC flexível corrugado reforçado, Ø25mm (DN 3/4"), inclusive conexões</t>
  </si>
  <si>
    <t>Eletroduto PVC flexível corrugado reforçado, Ø32mm (DN 1"), inclusive conexões</t>
  </si>
  <si>
    <t>Eletroduto PVC rigido roscavel, Ø50mm (DN 1 1/2"), inclusive conexões</t>
  </si>
  <si>
    <t>Interruptor 3 teclas simples</t>
  </si>
  <si>
    <t>Interruptor 1 tecla simples e tomada</t>
  </si>
  <si>
    <t>Quadro de Distribuição de embutir, completo, (para 12 disjuntores monopolares, com barramento para as fases, neutro e para proteção, metálico, pintura eletrostática epóxi cor bege, c/ porta, trinco e acessórios)</t>
  </si>
  <si>
    <t>Disjuntor unipolar termomagnético 13A</t>
  </si>
  <si>
    <t>Eletrocalha lisa tipo U 150x75mm com tampa, inclusive conexões</t>
  </si>
  <si>
    <t>Tomada universal, 20A, cor branca, completa</t>
  </si>
  <si>
    <t>Tomada universal, 10A, cor branca, completa</t>
  </si>
  <si>
    <t>Tomada dupla 10A, completa</t>
  </si>
  <si>
    <t>Cabo de cobre nu 35mm²</t>
  </si>
  <si>
    <t>Cabo de cobre nu 50mm²</t>
  </si>
  <si>
    <t>Limpeza de obra</t>
  </si>
  <si>
    <t>Alvenaria de vedação de 1 vez em tijolos cerâmicos de 08 furos (dimensões nominais: 19x19x09); assentamento em argamassa no traço 1:2:8 (cimento, cal e areia) para sóculos</t>
  </si>
  <si>
    <t>Alvenaria de vedação horizontal em tijolos cerâmicos dimensões nominais: 14x19x39; assentamento em argamassa no traço 1:2:8 (cimento, cal e areia) para parede externa</t>
  </si>
  <si>
    <t>Edificação principal do Proinfância 2</t>
  </si>
  <si>
    <t>Janela de Alumínio - JA-10, 70x75, completa conforme projeto de esquadrias - Maxim-ar - incluso vidro liso incolor, espessura 6mm</t>
  </si>
  <si>
    <t>Janela de Alumínio - JA-13, 560x100, completa conforme projeto de esquadrias - Maxim-ar - incluso vidro liso incolor, espessura 6mm</t>
  </si>
  <si>
    <t>Janela de Alumínio - JA-14, 160x0,85, completa conforme projeto de esquadrias - Fixa</t>
  </si>
  <si>
    <t>Porta de correr - PA4 - 450x210  conforme projeto de esquadrias, inclusive ferragens e vidro liso incolor, espessura 8mm</t>
  </si>
  <si>
    <t>Janela de Alumínio - JA-02, 110x195, completa conforme projeto de esquadrias - Guilhotina</t>
  </si>
  <si>
    <t>Janela de Alumínio - JA-04, 140x195, completa conforme projeto de esquadrias - Guilhotina</t>
  </si>
  <si>
    <t>Porta de abrir - PA5 - 120x185 - veneziana- conforme projeto de esquadrias, inclusive ferragens</t>
  </si>
  <si>
    <t>Tapume de chapa de madeira compensada, espessura 6mm (45x2,20m)</t>
  </si>
  <si>
    <t xml:space="preserve">Emassamento de paredes internas em externas com massa acrílica, 2 demãos </t>
  </si>
  <si>
    <t>Disjuntor tripolar termomagnético 50A</t>
  </si>
  <si>
    <t>Interruptor bipolar DR -40A</t>
  </si>
  <si>
    <t>Chaminé em aço galvanizado</t>
  </si>
  <si>
    <t>Duto de ligação</t>
  </si>
  <si>
    <t>Coifa de Centro em Aço Inox de 1200x900cm</t>
  </si>
  <si>
    <t>Adaptador soldavel com flange livre para caixa d'agua - 75mm - 2 1/2", fornecimento e instalação</t>
  </si>
  <si>
    <t>Adaptador sol. curto com bolsa-rosca para registro - 75mm - 2 1/2", fornecimento e instalação</t>
  </si>
  <si>
    <t>Joelho 90º soldavel com bucha de latão - 25mm - 1/2", fornecimento e instalação</t>
  </si>
  <si>
    <t>Tê soldavel com bucha latão bolsa central - 25mm - 1/2", fornecimento e instalação</t>
  </si>
  <si>
    <t>Registro bruto de gaveta 2 1/2", fornecimento e instalação</t>
  </si>
  <si>
    <t>Registro de gaveta com canopla cromada 1/2", fornecimento e instalação</t>
  </si>
  <si>
    <t>Tê 100mm, fornecimento e instalação</t>
  </si>
  <si>
    <t>Junção PVC simples 50mm-50mm - fornecimento e instalação</t>
  </si>
  <si>
    <t>Tê PVC sanitário 40mm-40mm - fornecimento e instalação</t>
  </si>
  <si>
    <t>Instalação básica para abrigo de gás (capacidade 2 cilindros GLP de 45 kg)</t>
  </si>
  <si>
    <t>Cotovelo 45º galvanizado 2 1/2"</t>
  </si>
  <si>
    <t>Marcação de piso para localização de extintor e hidrante, dimensões 100x100cm</t>
  </si>
  <si>
    <t>Bomba hidraulioca 5 cv</t>
  </si>
  <si>
    <t>CAIXA DÁGUA - 15.000L</t>
  </si>
  <si>
    <t>3.1.9</t>
  </si>
  <si>
    <t>Estaca Ø 50cm escavada manualmente fck= 15MPa, sem armação</t>
  </si>
  <si>
    <r>
      <t>Obra</t>
    </r>
    <r>
      <rPr>
        <sz val="10"/>
        <rFont val="Arial"/>
        <family val="2"/>
      </rPr>
      <t>: Projeto Padrão FNDE - Tipo 2</t>
    </r>
  </si>
  <si>
    <t>17.25</t>
  </si>
  <si>
    <t>3.4.5</t>
  </si>
  <si>
    <t>14.5</t>
  </si>
  <si>
    <t>14.21</t>
  </si>
  <si>
    <t>14.22</t>
  </si>
  <si>
    <t>14.23</t>
  </si>
  <si>
    <t>14.26</t>
  </si>
  <si>
    <t>14.30</t>
  </si>
  <si>
    <t>14.32</t>
  </si>
  <si>
    <t>Condutor de cobre unipolar, isolação em PVC/70ºC, camada de proteção em PVC, não propagador de chamas, classe de tensão 750V, encordoamento classe 5, flexível, com a seguinte seção nominal: #95 mm²</t>
  </si>
  <si>
    <t>Condutor de cobre unipolar, isolação em PVC/70ºC, camada de proteção em PVC, não propagador de chamas, classe de tensão 750V, encordoamento classe 5, flexível, com a seguinte seção nominal: #150 mm²</t>
  </si>
  <si>
    <t>Disjuntor unipolar termomagnético 10A</t>
  </si>
  <si>
    <t>Disjuntor unipolar termomagnético 40A</t>
  </si>
  <si>
    <t>Disjuntor tripolar termomagnético 16A</t>
  </si>
  <si>
    <t>Disjuntor tripolar termomagnético 40A</t>
  </si>
  <si>
    <t>Disjuntor tripolar termomagnético 63A</t>
  </si>
  <si>
    <t>Disjuntor tripolar termomagnético 225A</t>
  </si>
  <si>
    <t>Interruptor 2 teclas simples e tomada</t>
  </si>
  <si>
    <t>18.2.16</t>
  </si>
  <si>
    <t>18.2.17</t>
  </si>
  <si>
    <t>Eletroduto aço galvanizado, Ø25mm (DN 3/4"), inclusive conexões</t>
  </si>
  <si>
    <t>Eletroduto PVC rigido roscavel, Ø85mm (DN 3"), inclusive conexões</t>
  </si>
  <si>
    <t>Eletroduto PVC rigido roscavel, Ø60mm (DN 2 "), inclusive conexões</t>
  </si>
  <si>
    <t>Módulo de saída de fio (para chuveiro)</t>
  </si>
  <si>
    <t>Estrutura steel frame metalica em tesouras</t>
  </si>
  <si>
    <t>Mini-rack de parede 19" x 5u x 450mm</t>
  </si>
  <si>
    <t>9.5</t>
  </si>
  <si>
    <t>9.6</t>
  </si>
  <si>
    <t>9.7</t>
  </si>
  <si>
    <t>9.8</t>
  </si>
  <si>
    <t>9.9</t>
  </si>
  <si>
    <t>9.10</t>
  </si>
  <si>
    <t>9.11</t>
  </si>
  <si>
    <t>9.12</t>
  </si>
  <si>
    <t>Rodapé vinilico de 7cm de altura</t>
  </si>
  <si>
    <t>Rodapé cerâmico de 10cm de altura com placas de dimensões 60x60cm</t>
  </si>
  <si>
    <t>Passeio em concreto desempenado com junta plastica a cada 1,20m, e=10cm</t>
  </si>
  <si>
    <t>11.7</t>
  </si>
  <si>
    <t>11.8</t>
  </si>
  <si>
    <t>Pintura de esmalte sintético 02 demãos para estrutura metalica</t>
  </si>
  <si>
    <t>11.9</t>
  </si>
  <si>
    <t>10.1.13</t>
  </si>
  <si>
    <t>Pavimetação em blocos intertravado de concreto, assentados sobre colchão de areia</t>
  </si>
  <si>
    <t>INSTALAÇÕES ELÉTRICAS</t>
  </si>
  <si>
    <t>Unidade federativa: Minas Gerais</t>
  </si>
  <si>
    <t>C1622</t>
  </si>
  <si>
    <t>FUN-PRE-075</t>
  </si>
  <si>
    <t>SETOP</t>
  </si>
  <si>
    <t>ESQ-POR-036</t>
  </si>
  <si>
    <t>SETOP MG</t>
  </si>
  <si>
    <t>ACE-BAR-020</t>
  </si>
  <si>
    <t>PLA-ALU-050</t>
  </si>
  <si>
    <t>SER-POR-095</t>
  </si>
  <si>
    <t>AND-TEL-005</t>
  </si>
  <si>
    <t>SER-CAI-006</t>
  </si>
  <si>
    <t>SEDS-ESQ-050</t>
  </si>
  <si>
    <t>SER-POR-070</t>
  </si>
  <si>
    <t>EST-MET-035</t>
  </si>
  <si>
    <t>COB-TEL-050</t>
  </si>
  <si>
    <t>C4294</t>
  </si>
  <si>
    <t>FUN-LAS-015</t>
  </si>
  <si>
    <t>MET-TUB-005</t>
  </si>
  <si>
    <t>MET-TUB-015</t>
  </si>
  <si>
    <t>HID-RAL-025</t>
  </si>
  <si>
    <t>MET-VAL-015</t>
  </si>
  <si>
    <t>C2684</t>
  </si>
  <si>
    <t>LOU-BOJ-010</t>
  </si>
  <si>
    <t>MET-DUC-005</t>
  </si>
  <si>
    <t>ACE-SAB-030</t>
  </si>
  <si>
    <t>ACE-CAB-015</t>
  </si>
  <si>
    <t>ELE-ENV-005</t>
  </si>
  <si>
    <t>INC-MAN-020</t>
  </si>
  <si>
    <t>INC-PLA-040</t>
  </si>
  <si>
    <t>INST-GAS-005</t>
  </si>
  <si>
    <t>INC-ADP-006</t>
  </si>
  <si>
    <t>HID-ADP-060</t>
  </si>
  <si>
    <t>INC-ADP-005</t>
  </si>
  <si>
    <t>C1694</t>
  </si>
  <si>
    <t>C0447</t>
  </si>
  <si>
    <t>INC-BOM-010</t>
  </si>
  <si>
    <t>INC-PLA-035</t>
  </si>
  <si>
    <t>Obra: Proinfância - Tipo 2- opção 220V com blocos - Agua Comprida MG</t>
  </si>
  <si>
    <r>
      <t>Município</t>
    </r>
    <r>
      <rPr>
        <sz val="10"/>
        <rFont val="Arial"/>
        <family val="2"/>
      </rPr>
      <t>: AGUA COMPRIDA MG</t>
    </r>
  </si>
  <si>
    <r>
      <t>Endereço</t>
    </r>
    <r>
      <rPr>
        <sz val="10"/>
        <rFont val="Arial"/>
        <family val="2"/>
      </rPr>
      <t>: AVENIDA 23, QUADRA 05, LOTEAMENTO JOAO BATISTA GONCALVES</t>
    </r>
  </si>
  <si>
    <t>Data de preço: agosto/2019 com desoneração</t>
  </si>
</sst>
</file>

<file path=xl/styles.xml><?xml version="1.0" encoding="utf-8"?>
<styleSheet xmlns="http://schemas.openxmlformats.org/spreadsheetml/2006/main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&quot; &quot;;&quot; (&quot;#,##0.00&quot;)&quot;;&quot; -&quot;#&quot; &quot;;@&quot; &quot;"/>
    <numFmt numFmtId="169" formatCode="#,##0.00&quot; &quot;;&quot;-&quot;#,##0.00&quot; &quot;;&quot; -&quot;#&quot; &quot;;@&quot; &quot;"/>
    <numFmt numFmtId="170" formatCode="[$R$-416]&quot; &quot;#,##0.00;[Red]&quot;-&quot;[$R$-416]&quot; &quot;#,##0.00"/>
    <numFmt numFmtId="171" formatCode="_-* #,##0.00\ _€_-;\-* #,##0.00\ _€_-;_-* &quot;-&quot;??\ _€_-;_-@_-"/>
    <numFmt numFmtId="172" formatCode="#\,##0."/>
    <numFmt numFmtId="173" formatCode="\$#."/>
    <numFmt numFmtId="174" formatCode="#.00"/>
    <numFmt numFmtId="175" formatCode="0.00_)"/>
    <numFmt numFmtId="176" formatCode="%#.00"/>
    <numFmt numFmtId="177" formatCode="#\,##0.00"/>
    <numFmt numFmtId="178" formatCode="#,"/>
    <numFmt numFmtId="179" formatCode="0.0%"/>
    <numFmt numFmtId="180" formatCode="_(* #,##0.00_);_(* \(#,##0.00\);_(* \-??_);_(@_)"/>
  </numFmts>
  <fonts count="64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649">
    <xf numFmtId="0" fontId="0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168" fontId="18" fillId="0" borderId="0" applyBorder="0" applyProtection="0"/>
    <xf numFmtId="168" fontId="18" fillId="0" borderId="0" applyBorder="0" applyProtection="0"/>
    <xf numFmtId="0" fontId="19" fillId="0" borderId="0" applyNumberFormat="0" applyBorder="0" applyProtection="0"/>
    <xf numFmtId="0" fontId="18" fillId="0" borderId="0" applyNumberFormat="0" applyBorder="0" applyProtection="0"/>
    <xf numFmtId="169" fontId="19" fillId="0" borderId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14" fillId="0" borderId="0"/>
    <xf numFmtId="9" fontId="14" fillId="0" borderId="0" applyFont="0" applyFill="0" applyBorder="0" applyAlignment="0" applyProtection="0"/>
    <xf numFmtId="0" fontId="21" fillId="0" borderId="0" applyNumberFormat="0" applyBorder="0" applyProtection="0"/>
    <xf numFmtId="170" fontId="21" fillId="0" borderId="0" applyBorder="0" applyProtection="0"/>
    <xf numFmtId="167" fontId="16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8" fillId="0" borderId="0" applyBorder="0" applyProtection="0"/>
    <xf numFmtId="0" fontId="14" fillId="0" borderId="0"/>
    <xf numFmtId="0" fontId="14" fillId="0" borderId="0"/>
    <xf numFmtId="0" fontId="14" fillId="0" borderId="0"/>
    <xf numFmtId="0" fontId="22" fillId="0" borderId="0"/>
    <xf numFmtId="167" fontId="14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3" fillId="0" borderId="0"/>
    <xf numFmtId="0" fontId="12" fillId="0" borderId="0"/>
    <xf numFmtId="0" fontId="25" fillId="0" borderId="0"/>
    <xf numFmtId="167" fontId="16" fillId="0" borderId="0" applyFont="0" applyFill="0" applyBorder="0" applyAlignment="0" applyProtection="0"/>
    <xf numFmtId="0" fontId="22" fillId="0" borderId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9" fillId="0" borderId="0" applyNumberFormat="0" applyBorder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27" fillId="0" borderId="0"/>
    <xf numFmtId="0" fontId="24" fillId="0" borderId="0"/>
    <xf numFmtId="0" fontId="11" fillId="0" borderId="0"/>
    <xf numFmtId="9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9" fontId="22" fillId="0" borderId="0" applyFont="0" applyFill="0" applyBorder="0" applyAlignment="0" applyProtection="0"/>
    <xf numFmtId="0" fontId="14" fillId="0" borderId="0"/>
    <xf numFmtId="0" fontId="10" fillId="0" borderId="0"/>
    <xf numFmtId="43" fontId="10" fillId="0" borderId="0" applyFont="0" applyFill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171" fontId="14" fillId="0" borderId="0" applyFont="0" applyFill="0" applyBorder="0" applyAlignment="0" applyProtection="0"/>
    <xf numFmtId="172" fontId="32" fillId="0" borderId="0">
      <protection locked="0"/>
    </xf>
    <xf numFmtId="0" fontId="15" fillId="7" borderId="23" applyFill="0" applyBorder="0" applyAlignment="0" applyProtection="0">
      <alignment vertical="center"/>
      <protection locked="0"/>
    </xf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4" fontId="32" fillId="0" borderId="0">
      <protection locked="0"/>
    </xf>
    <xf numFmtId="174" fontId="32" fillId="0" borderId="0"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38" fontId="34" fillId="2" borderId="0" applyNumberFormat="0" applyBorder="0" applyAlignment="0" applyProtection="0"/>
    <xf numFmtId="0" fontId="32" fillId="0" borderId="0">
      <protection locked="0"/>
    </xf>
    <xf numFmtId="0" fontId="32" fillId="0" borderId="0">
      <protection locked="0"/>
    </xf>
    <xf numFmtId="0" fontId="35" fillId="0" borderId="0"/>
    <xf numFmtId="10" fontId="34" fillId="8" borderId="1" applyNumberFormat="0" applyBorder="0" applyAlignment="0" applyProtection="0"/>
    <xf numFmtId="0" fontId="14" fillId="0" borderId="0">
      <alignment horizontal="centerContinuous" vertical="justify"/>
    </xf>
    <xf numFmtId="0" fontId="36" fillId="0" borderId="0" applyAlignment="0">
      <alignment horizontal="center"/>
    </xf>
    <xf numFmtId="175" fontId="37" fillId="0" borderId="0"/>
    <xf numFmtId="0" fontId="38" fillId="0" borderId="0">
      <alignment horizontal="left" vertical="center" indent="12"/>
    </xf>
    <xf numFmtId="0" fontId="34" fillId="0" borderId="23" applyBorder="0">
      <alignment horizontal="left" vertical="center" wrapText="1" indent="2"/>
      <protection locked="0"/>
    </xf>
    <xf numFmtId="0" fontId="34" fillId="0" borderId="23" applyBorder="0">
      <alignment horizontal="left" vertical="center" wrapText="1" indent="3"/>
      <protection locked="0"/>
    </xf>
    <xf numFmtId="10" fontId="14" fillId="0" borderId="0" applyFont="0" applyFill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177" fontId="32" fillId="0" borderId="0">
      <protection locked="0"/>
    </xf>
    <xf numFmtId="38" fontId="28" fillId="0" borderId="0" applyFont="0" applyFill="0" applyBorder="0" applyAlignment="0" applyProtection="0"/>
    <xf numFmtId="178" fontId="39" fillId="0" borderId="0">
      <protection locked="0"/>
    </xf>
    <xf numFmtId="165" fontId="29" fillId="0" borderId="0" applyFont="0" applyFill="0" applyBorder="0" applyAlignment="0" applyProtection="0"/>
    <xf numFmtId="0" fontId="28" fillId="0" borderId="0"/>
    <xf numFmtId="0" fontId="40" fillId="0" borderId="0">
      <protection locked="0"/>
    </xf>
    <xf numFmtId="0" fontId="40" fillId="0" borderId="0">
      <protection locked="0"/>
    </xf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9" fillId="0" borderId="0"/>
    <xf numFmtId="0" fontId="8" fillId="0" borderId="0"/>
    <xf numFmtId="9" fontId="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44" fillId="0" borderId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0" fontId="14" fillId="0" borderId="0"/>
    <xf numFmtId="0" fontId="5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horizontal="centerContinuous" vertical="justify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167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167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horizontal="centerContinuous" vertical="justify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167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4" fillId="0" borderId="0">
      <alignment horizontal="centerContinuous" vertical="justify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167" fontId="14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7" fontId="14" fillId="0" borderId="0" applyFont="0" applyFill="0" applyBorder="0" applyAlignment="0" applyProtection="0"/>
    <xf numFmtId="0" fontId="5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44" fillId="0" borderId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>
      <alignment horizontal="centerContinuous" vertical="justify"/>
    </xf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4" fillId="0" borderId="0"/>
    <xf numFmtId="43" fontId="4" fillId="0" borderId="0" applyFont="0" applyFill="0" applyBorder="0" applyAlignment="0" applyProtection="0"/>
    <xf numFmtId="0" fontId="28" fillId="0" borderId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9" fillId="11" borderId="0" applyNumberFormat="0" applyBorder="0" applyAlignment="0" applyProtection="0"/>
    <xf numFmtId="0" fontId="50" fillId="23" borderId="26" applyNumberFormat="0" applyAlignment="0" applyProtection="0"/>
    <xf numFmtId="0" fontId="51" fillId="24" borderId="27" applyNumberFormat="0" applyAlignment="0" applyProtection="0"/>
    <xf numFmtId="0" fontId="52" fillId="0" borderId="28" applyNumberFormat="0" applyFill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8" borderId="0" applyNumberFormat="0" applyBorder="0" applyAlignment="0" applyProtection="0"/>
    <xf numFmtId="0" fontId="53" fillId="14" borderId="26" applyNumberFormat="0" applyAlignment="0" applyProtection="0"/>
    <xf numFmtId="0" fontId="54" fillId="10" borderId="0" applyNumberFormat="0" applyBorder="0" applyAlignment="0" applyProtection="0"/>
    <xf numFmtId="0" fontId="55" fillId="29" borderId="0" applyNumberFormat="0" applyBorder="0" applyAlignment="0" applyProtection="0"/>
    <xf numFmtId="0" fontId="4" fillId="0" borderId="0"/>
    <xf numFmtId="0" fontId="28" fillId="0" borderId="0"/>
    <xf numFmtId="0" fontId="14" fillId="30" borderId="29" applyNumberFormat="0" applyAlignment="0" applyProtection="0"/>
    <xf numFmtId="0" fontId="56" fillId="23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31" applyNumberFormat="0" applyFill="0" applyAlignment="0" applyProtection="0"/>
    <xf numFmtId="0" fontId="60" fillId="0" borderId="32" applyNumberFormat="0" applyFill="0" applyAlignment="0" applyProtection="0"/>
    <xf numFmtId="0" fontId="61" fillId="0" borderId="33" applyNumberFormat="0" applyFill="0" applyAlignment="0" applyProtection="0"/>
    <xf numFmtId="0" fontId="61" fillId="0" borderId="0" applyNumberFormat="0" applyFill="0" applyBorder="0" applyAlignment="0" applyProtection="0"/>
    <xf numFmtId="180" fontId="14" fillId="0" borderId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22" fillId="0" borderId="0" applyFont="0" applyFill="0" applyBorder="0" applyAlignment="0" applyProtection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9">
    <xf numFmtId="0" fontId="0" fillId="0" borderId="0" xfId="0"/>
    <xf numFmtId="167" fontId="15" fillId="0" borderId="1" xfId="26" applyFont="1" applyFill="1" applyBorder="1" applyAlignment="1">
      <alignment vertical="center" wrapText="1"/>
    </xf>
    <xf numFmtId="167" fontId="14" fillId="4" borderId="1" xfId="26" applyFont="1" applyFill="1" applyBorder="1" applyAlignment="1">
      <alignment vertical="center"/>
    </xf>
    <xf numFmtId="167" fontId="15" fillId="3" borderId="1" xfId="26" applyFont="1" applyFill="1" applyBorder="1" applyAlignment="1">
      <alignment vertical="center"/>
    </xf>
    <xf numFmtId="167" fontId="14" fillId="3" borderId="1" xfId="26" applyFont="1" applyFill="1" applyBorder="1" applyAlignment="1">
      <alignment vertical="center" wrapText="1"/>
    </xf>
    <xf numFmtId="167" fontId="14" fillId="3" borderId="1" xfId="26" applyFont="1" applyFill="1" applyBorder="1" applyAlignment="1">
      <alignment vertical="center"/>
    </xf>
    <xf numFmtId="167" fontId="14" fillId="2" borderId="1" xfId="26" applyFont="1" applyFill="1" applyBorder="1" applyAlignment="1">
      <alignment vertical="center"/>
    </xf>
    <xf numFmtId="4" fontId="15" fillId="0" borderId="0" xfId="10" applyNumberFormat="1" applyFont="1" applyFill="1" applyBorder="1" applyAlignment="1">
      <alignment vertical="center"/>
    </xf>
    <xf numFmtId="0" fontId="14" fillId="3" borderId="20" xfId="10" applyFill="1" applyBorder="1" applyAlignment="1">
      <alignment horizontal="center"/>
    </xf>
    <xf numFmtId="0" fontId="14" fillId="3" borderId="3" xfId="10" applyFill="1" applyBorder="1" applyAlignment="1">
      <alignment horizontal="center"/>
    </xf>
    <xf numFmtId="0" fontId="14" fillId="0" borderId="21" xfId="10" applyBorder="1"/>
    <xf numFmtId="0" fontId="14" fillId="0" borderId="22" xfId="10" applyBorder="1" applyAlignment="1">
      <alignment horizontal="center"/>
    </xf>
    <xf numFmtId="0" fontId="14" fillId="0" borderId="22" xfId="10" applyBorder="1"/>
    <xf numFmtId="0" fontId="14" fillId="0" borderId="13" xfId="10" applyBorder="1" applyAlignment="1">
      <alignment horizontal="center"/>
    </xf>
    <xf numFmtId="49" fontId="15" fillId="3" borderId="1" xfId="10" applyNumberFormat="1" applyFont="1" applyFill="1" applyBorder="1"/>
    <xf numFmtId="167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0" fillId="0" borderId="1" xfId="11" applyNumberFormat="1" applyFont="1" applyBorder="1"/>
    <xf numFmtId="0" fontId="14" fillId="0" borderId="1" xfId="10" applyBorder="1"/>
    <xf numFmtId="0" fontId="15" fillId="0" borderId="1" xfId="10" applyFont="1" applyBorder="1"/>
    <xf numFmtId="167" fontId="14" fillId="0" borderId="1" xfId="10" applyNumberFormat="1" applyBorder="1"/>
    <xf numFmtId="0" fontId="15" fillId="3" borderId="1" xfId="10" applyFont="1" applyFill="1" applyBorder="1"/>
    <xf numFmtId="9" fontId="14" fillId="6" borderId="1" xfId="11" applyFont="1" applyFill="1" applyBorder="1"/>
    <xf numFmtId="9" fontId="0" fillId="0" borderId="1" xfId="11" applyFont="1" applyFill="1" applyBorder="1"/>
    <xf numFmtId="167" fontId="14" fillId="0" borderId="1" xfId="10" applyNumberFormat="1" applyFill="1" applyBorder="1"/>
    <xf numFmtId="9" fontId="14" fillId="0" borderId="1" xfId="11" applyFont="1" applyFill="1" applyBorder="1"/>
    <xf numFmtId="43" fontId="14" fillId="0" borderId="1" xfId="10" applyNumberFormat="1" applyBorder="1"/>
    <xf numFmtId="167" fontId="0" fillId="0" borderId="1" xfId="45" applyFont="1" applyBorder="1"/>
    <xf numFmtId="9" fontId="14" fillId="6" borderId="1" xfId="48" applyFont="1" applyFill="1" applyBorder="1"/>
    <xf numFmtId="9" fontId="14" fillId="6" borderId="23" xfId="48" applyFont="1" applyFill="1" applyBorder="1"/>
    <xf numFmtId="9" fontId="14" fillId="0" borderId="1" xfId="48" applyFont="1" applyFill="1" applyBorder="1"/>
    <xf numFmtId="0" fontId="14" fillId="0" borderId="0" xfId="10"/>
    <xf numFmtId="167" fontId="0" fillId="0" borderId="0" xfId="45" applyFont="1"/>
    <xf numFmtId="167" fontId="15" fillId="3" borderId="20" xfId="45" applyFont="1" applyFill="1" applyBorder="1"/>
    <xf numFmtId="10" fontId="15" fillId="3" borderId="3" xfId="10" applyNumberFormat="1" applyFont="1" applyFill="1" applyBorder="1"/>
    <xf numFmtId="167" fontId="14" fillId="3" borderId="3" xfId="10" applyNumberFormat="1" applyFill="1" applyBorder="1"/>
    <xf numFmtId="10" fontId="0" fillId="5" borderId="8" xfId="11" applyNumberFormat="1" applyFont="1" applyFill="1" applyBorder="1"/>
    <xf numFmtId="10" fontId="14" fillId="3" borderId="15" xfId="10" applyNumberFormat="1" applyFill="1" applyBorder="1"/>
    <xf numFmtId="10" fontId="14" fillId="3" borderId="16" xfId="10" applyNumberFormat="1" applyFill="1" applyBorder="1"/>
    <xf numFmtId="167" fontId="14" fillId="0" borderId="1" xfId="26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79" fontId="15" fillId="0" borderId="0" xfId="11" applyNumberFormat="1" applyFont="1" applyFill="1" applyBorder="1" applyAlignment="1">
      <alignment horizontal="center" vertical="center" wrapText="1"/>
    </xf>
    <xf numFmtId="0" fontId="14" fillId="0" borderId="1" xfId="2042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 wrapText="1"/>
    </xf>
    <xf numFmtId="0" fontId="17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justify" vertical="center" wrapText="1"/>
    </xf>
    <xf numFmtId="0" fontId="14" fillId="0" borderId="1" xfId="2037" applyFont="1" applyFill="1" applyBorder="1" applyAlignment="1">
      <alignment horizontal="center" vertical="center"/>
    </xf>
    <xf numFmtId="49" fontId="14" fillId="0" borderId="1" xfId="27" applyNumberFormat="1" applyFont="1" applyFill="1" applyBorder="1" applyAlignment="1">
      <alignment vertical="center" wrapText="1"/>
    </xf>
    <xf numFmtId="0" fontId="14" fillId="0" borderId="1" xfId="789" applyFont="1" applyFill="1" applyBorder="1" applyAlignment="1">
      <alignment horizontal="center" vertical="center"/>
    </xf>
    <xf numFmtId="0" fontId="14" fillId="0" borderId="1" xfId="793" applyFont="1" applyFill="1" applyBorder="1" applyAlignment="1">
      <alignment horizontal="center" vertical="center"/>
    </xf>
    <xf numFmtId="0" fontId="14" fillId="0" borderId="1" xfId="2030" applyFont="1" applyFill="1" applyBorder="1" applyAlignment="1">
      <alignment horizontal="center" vertical="center"/>
    </xf>
    <xf numFmtId="0" fontId="14" fillId="0" borderId="1" xfId="2031" applyFont="1" applyFill="1" applyBorder="1" applyAlignment="1">
      <alignment horizontal="left" vertical="center" wrapText="1"/>
    </xf>
    <xf numFmtId="0" fontId="14" fillId="0" borderId="1" xfId="2031" applyFont="1" applyFill="1" applyBorder="1" applyAlignment="1">
      <alignment horizontal="center" vertical="center" wrapText="1"/>
    </xf>
    <xf numFmtId="0" fontId="14" fillId="0" borderId="1" xfId="2025" applyFont="1" applyFill="1" applyBorder="1" applyAlignment="1">
      <alignment horizontal="center" vertical="center"/>
    </xf>
    <xf numFmtId="0" fontId="14" fillId="0" borderId="2" xfId="2025" applyFont="1" applyFill="1" applyBorder="1" applyAlignment="1">
      <alignment horizontal="left" vertical="center" wrapText="1"/>
    </xf>
    <xf numFmtId="0" fontId="14" fillId="0" borderId="1" xfId="2032" applyFont="1" applyFill="1" applyBorder="1" applyAlignment="1">
      <alignment horizontal="center" vertical="center"/>
    </xf>
    <xf numFmtId="0" fontId="14" fillId="0" borderId="2" xfId="2032" applyFont="1" applyBorder="1" applyAlignment="1">
      <alignment horizontal="left" vertical="center" wrapText="1"/>
    </xf>
    <xf numFmtId="0" fontId="14" fillId="0" borderId="1" xfId="2047" applyFont="1" applyFill="1" applyBorder="1" applyAlignment="1">
      <alignment horizontal="center" vertical="center"/>
    </xf>
    <xf numFmtId="0" fontId="14" fillId="0" borderId="1" xfId="2028" applyFont="1" applyFill="1" applyBorder="1" applyAlignment="1">
      <alignment horizontal="center" vertical="center"/>
    </xf>
    <xf numFmtId="0" fontId="14" fillId="0" borderId="1" xfId="2028" applyFont="1" applyBorder="1" applyAlignment="1">
      <alignment horizontal="left" vertical="center" wrapText="1"/>
    </xf>
    <xf numFmtId="0" fontId="14" fillId="0" borderId="1" xfId="2045" applyFont="1" applyFill="1" applyBorder="1" applyAlignment="1">
      <alignment horizontal="center" vertical="center"/>
    </xf>
    <xf numFmtId="0" fontId="14" fillId="0" borderId="1" xfId="2045" applyFont="1" applyBorder="1" applyAlignment="1">
      <alignment horizontal="left" vertical="center" wrapText="1"/>
    </xf>
    <xf numFmtId="0" fontId="14" fillId="0" borderId="2" xfId="2029" applyFont="1" applyFill="1" applyBorder="1" applyAlignment="1">
      <alignment horizontal="center" vertical="center"/>
    </xf>
    <xf numFmtId="0" fontId="14" fillId="0" borderId="1" xfId="2052" applyFont="1" applyFill="1" applyBorder="1" applyAlignment="1">
      <alignment horizontal="center" vertical="center"/>
    </xf>
    <xf numFmtId="0" fontId="14" fillId="0" borderId="1" xfId="2052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" xfId="10" quotePrefix="1" applyFont="1" applyFill="1" applyBorder="1" applyAlignment="1">
      <alignment horizontal="center" vertical="center" wrapText="1"/>
    </xf>
    <xf numFmtId="0" fontId="14" fillId="0" borderId="25" xfId="10" applyFont="1" applyFill="1" applyBorder="1" applyAlignment="1">
      <alignment vertical="center"/>
    </xf>
    <xf numFmtId="1" fontId="14" fillId="0" borderId="1" xfId="10" applyNumberFormat="1" applyFont="1" applyFill="1" applyBorder="1" applyAlignment="1">
      <alignment horizontal="center" vertical="center" wrapText="1"/>
    </xf>
    <xf numFmtId="0" fontId="14" fillId="0" borderId="25" xfId="10" applyFont="1" applyFill="1" applyBorder="1" applyAlignment="1">
      <alignment vertical="center" wrapText="1"/>
    </xf>
    <xf numFmtId="0" fontId="14" fillId="0" borderId="0" xfId="258" applyFont="1" applyBorder="1" applyAlignment="1">
      <alignment vertical="center"/>
    </xf>
    <xf numFmtId="0" fontId="14" fillId="0" borderId="0" xfId="258" applyFont="1" applyBorder="1" applyAlignment="1">
      <alignment horizontal="left" vertical="center"/>
    </xf>
    <xf numFmtId="0" fontId="14" fillId="0" borderId="0" xfId="258" applyFont="1" applyBorder="1" applyAlignment="1">
      <alignment horizontal="center" vertical="center"/>
    </xf>
    <xf numFmtId="167" fontId="14" fillId="0" borderId="0" xfId="45" applyFont="1" applyBorder="1" applyAlignment="1">
      <alignment horizontal="center" vertical="center"/>
    </xf>
    <xf numFmtId="0" fontId="14" fillId="0" borderId="0" xfId="258" applyBorder="1"/>
    <xf numFmtId="0" fontId="15" fillId="0" borderId="5" xfId="258" applyFont="1" applyBorder="1" applyAlignment="1">
      <alignment vertical="center"/>
    </xf>
    <xf numFmtId="0" fontId="15" fillId="0" borderId="6" xfId="258" applyFont="1" applyBorder="1" applyAlignment="1">
      <alignment vertical="center"/>
    </xf>
    <xf numFmtId="0" fontId="14" fillId="0" borderId="6" xfId="258" applyFont="1" applyBorder="1" applyAlignment="1">
      <alignment horizontal="left" vertical="center"/>
    </xf>
    <xf numFmtId="0" fontId="14" fillId="0" borderId="6" xfId="258" applyFont="1" applyBorder="1" applyAlignment="1">
      <alignment horizontal="center" vertical="center"/>
    </xf>
    <xf numFmtId="167" fontId="14" fillId="0" borderId="6" xfId="45" applyFont="1" applyBorder="1" applyAlignment="1">
      <alignment horizontal="center" vertical="center"/>
    </xf>
    <xf numFmtId="0" fontId="14" fillId="0" borderId="6" xfId="258" applyFont="1" applyBorder="1" applyAlignment="1">
      <alignment vertical="center"/>
    </xf>
    <xf numFmtId="0" fontId="14" fillId="0" borderId="6" xfId="258" applyBorder="1"/>
    <xf numFmtId="0" fontId="14" fillId="0" borderId="7" xfId="258" applyBorder="1"/>
    <xf numFmtId="0" fontId="15" fillId="0" borderId="8" xfId="258" applyFont="1" applyBorder="1" applyAlignment="1">
      <alignment vertical="center"/>
    </xf>
    <xf numFmtId="0" fontId="15" fillId="0" borderId="0" xfId="258" applyFont="1" applyBorder="1" applyAlignment="1">
      <alignment vertical="center"/>
    </xf>
    <xf numFmtId="167" fontId="15" fillId="0" borderId="0" xfId="45" applyFont="1" applyBorder="1" applyAlignment="1">
      <alignment horizontal="center" vertical="center"/>
    </xf>
    <xf numFmtId="9" fontId="14" fillId="0" borderId="0" xfId="258" applyNumberFormat="1" applyFont="1" applyBorder="1" applyAlignment="1">
      <alignment vertical="center"/>
    </xf>
    <xf numFmtId="0" fontId="14" fillId="0" borderId="9" xfId="258" applyBorder="1"/>
    <xf numFmtId="0" fontId="15" fillId="0" borderId="10" xfId="258" applyFont="1" applyBorder="1" applyAlignment="1">
      <alignment vertical="center"/>
    </xf>
    <xf numFmtId="0" fontId="15" fillId="0" borderId="11" xfId="258" applyFont="1" applyBorder="1" applyAlignment="1">
      <alignment vertical="center"/>
    </xf>
    <xf numFmtId="0" fontId="14" fillId="0" borderId="11" xfId="258" applyFont="1" applyBorder="1" applyAlignment="1">
      <alignment horizontal="left" vertical="center"/>
    </xf>
    <xf numFmtId="0" fontId="14" fillId="0" borderId="11" xfId="258" applyFont="1" applyBorder="1" applyAlignment="1">
      <alignment horizontal="center" vertical="center"/>
    </xf>
    <xf numFmtId="167" fontId="15" fillId="0" borderId="11" xfId="45" applyFont="1" applyBorder="1" applyAlignment="1">
      <alignment horizontal="center" vertical="center"/>
    </xf>
    <xf numFmtId="0" fontId="14" fillId="0" borderId="11" xfId="258" applyFont="1" applyBorder="1" applyAlignment="1">
      <alignment vertical="center"/>
    </xf>
    <xf numFmtId="0" fontId="14" fillId="0" borderId="11" xfId="258" applyBorder="1"/>
    <xf numFmtId="0" fontId="14" fillId="0" borderId="12" xfId="258" applyBorder="1"/>
    <xf numFmtId="0" fontId="14" fillId="0" borderId="14" xfId="10" applyBorder="1"/>
    <xf numFmtId="10" fontId="14" fillId="6" borderId="1" xfId="11" applyNumberFormat="1" applyFont="1" applyFill="1" applyBorder="1"/>
    <xf numFmtId="0" fontId="14" fillId="0" borderId="23" xfId="10" applyBorder="1"/>
    <xf numFmtId="9" fontId="14" fillId="4" borderId="1" xfId="11" applyFont="1" applyFill="1" applyBorder="1"/>
    <xf numFmtId="0" fontId="14" fillId="0" borderId="1" xfId="10" applyFill="1" applyBorder="1"/>
    <xf numFmtId="9" fontId="0" fillId="0" borderId="23" xfId="11" applyFont="1" applyBorder="1"/>
    <xf numFmtId="9" fontId="0" fillId="0" borderId="1" xfId="11" applyFont="1" applyBorder="1"/>
    <xf numFmtId="167" fontId="14" fillId="0" borderId="23" xfId="10" applyNumberFormat="1" applyBorder="1"/>
    <xf numFmtId="9" fontId="14" fillId="6" borderId="23" xfId="11" applyFont="1" applyFill="1" applyBorder="1"/>
    <xf numFmtId="167" fontId="14" fillId="0" borderId="1" xfId="14" applyFont="1" applyBorder="1"/>
    <xf numFmtId="9" fontId="0" fillId="0" borderId="23" xfId="11" applyFont="1" applyFill="1" applyBorder="1"/>
    <xf numFmtId="9" fontId="14" fillId="0" borderId="23" xfId="11" applyFont="1" applyFill="1" applyBorder="1"/>
    <xf numFmtId="9" fontId="47" fillId="6" borderId="23" xfId="11" applyFont="1" applyFill="1" applyBorder="1"/>
    <xf numFmtId="167" fontId="14" fillId="0" borderId="23" xfId="10" applyNumberFormat="1" applyFont="1" applyBorder="1"/>
    <xf numFmtId="167" fontId="14" fillId="0" borderId="1" xfId="10" applyNumberFormat="1" applyFont="1" applyBorder="1"/>
    <xf numFmtId="43" fontId="14" fillId="0" borderId="23" xfId="10" applyNumberFormat="1" applyBorder="1"/>
    <xf numFmtId="167" fontId="14" fillId="4" borderId="1" xfId="10" applyNumberFormat="1" applyFill="1" applyBorder="1"/>
    <xf numFmtId="167" fontId="14" fillId="0" borderId="23" xfId="10" applyNumberFormat="1" applyFill="1" applyBorder="1"/>
    <xf numFmtId="0" fontId="14" fillId="0" borderId="1" xfId="10" applyBorder="1" applyAlignment="1">
      <alignment horizontal="center"/>
    </xf>
    <xf numFmtId="9" fontId="14" fillId="0" borderId="1" xfId="48" applyFont="1" applyBorder="1"/>
    <xf numFmtId="0" fontId="14" fillId="0" borderId="24" xfId="10" applyBorder="1"/>
    <xf numFmtId="0" fontId="14" fillId="0" borderId="1" xfId="2172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2161" applyFont="1" applyFill="1" applyBorder="1" applyAlignment="1">
      <alignment horizontal="center" vertical="center"/>
    </xf>
    <xf numFmtId="0" fontId="14" fillId="4" borderId="1" xfId="10" applyFont="1" applyFill="1" applyBorder="1" applyAlignment="1">
      <alignment vertical="center" wrapText="1"/>
    </xf>
    <xf numFmtId="2" fontId="14" fillId="0" borderId="1" xfId="10" applyNumberFormat="1" applyFont="1" applyFill="1" applyBorder="1" applyAlignment="1">
      <alignment horizontal="center" vertical="center" wrapText="1"/>
    </xf>
    <xf numFmtId="0" fontId="17" fillId="0" borderId="1" xfId="41" applyNumberFormat="1" applyFont="1" applyFill="1" applyBorder="1" applyAlignment="1">
      <alignment horizontal="center" vertical="center" wrapText="1"/>
    </xf>
    <xf numFmtId="0" fontId="17" fillId="0" borderId="1" xfId="41" applyFont="1" applyFill="1" applyBorder="1" applyAlignment="1">
      <alignment horizontal="justify" vertical="center" wrapText="1"/>
    </xf>
    <xf numFmtId="0" fontId="15" fillId="0" borderId="0" xfId="10" applyFont="1" applyFill="1" applyBorder="1" applyAlignment="1">
      <alignment vertical="center" wrapText="1"/>
    </xf>
    <xf numFmtId="167" fontId="15" fillId="0" borderId="0" xfId="37" applyFont="1" applyFill="1" applyAlignment="1">
      <alignment vertical="center"/>
    </xf>
    <xf numFmtId="0" fontId="14" fillId="0" borderId="1" xfId="175" applyFont="1" applyFill="1" applyBorder="1" applyAlignment="1">
      <alignment horizontal="left" vertical="center" wrapText="1"/>
    </xf>
    <xf numFmtId="0" fontId="14" fillId="0" borderId="2" xfId="175" applyFont="1" applyFill="1" applyBorder="1" applyAlignment="1">
      <alignment horizontal="center" vertical="center" wrapText="1"/>
    </xf>
    <xf numFmtId="0" fontId="0" fillId="0" borderId="0" xfId="0"/>
    <xf numFmtId="0" fontId="15" fillId="0" borderId="0" xfId="1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center" wrapText="1"/>
    </xf>
    <xf numFmtId="0" fontId="15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 wrapText="1"/>
    </xf>
    <xf numFmtId="0" fontId="14" fillId="0" borderId="0" xfId="10" applyFont="1" applyFill="1" applyBorder="1" applyAlignment="1">
      <alignment vertical="center" wrapText="1"/>
    </xf>
    <xf numFmtId="0" fontId="15" fillId="0" borderId="0" xfId="10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vertical="center"/>
    </xf>
    <xf numFmtId="0" fontId="14" fillId="0" borderId="0" xfId="10" applyFont="1" applyFill="1" applyAlignment="1">
      <alignment horizontal="center" vertical="center"/>
    </xf>
    <xf numFmtId="0" fontId="14" fillId="0" borderId="0" xfId="10" applyFont="1" applyFill="1" applyAlignment="1">
      <alignment horizontal="center"/>
    </xf>
    <xf numFmtId="0" fontId="14" fillId="0" borderId="0" xfId="10" applyFont="1" applyFill="1" applyAlignment="1">
      <alignment horizontal="left" vertical="center"/>
    </xf>
    <xf numFmtId="0" fontId="15" fillId="0" borderId="1" xfId="10" applyFont="1" applyFill="1" applyBorder="1" applyAlignment="1">
      <alignment vertical="center"/>
    </xf>
    <xf numFmtId="0" fontId="14" fillId="0" borderId="1" xfId="10" applyFont="1" applyFill="1" applyBorder="1" applyAlignment="1">
      <alignment vertical="center"/>
    </xf>
    <xf numFmtId="0" fontId="15" fillId="0" borderId="1" xfId="10" applyFont="1" applyFill="1" applyBorder="1" applyAlignment="1">
      <alignment vertical="center" wrapText="1"/>
    </xf>
    <xf numFmtId="4" fontId="14" fillId="0" borderId="0" xfId="10" applyNumberFormat="1" applyFont="1" applyFill="1" applyAlignment="1">
      <alignment vertical="center"/>
    </xf>
    <xf numFmtId="0" fontId="14" fillId="0" borderId="0" xfId="10" applyFont="1" applyAlignment="1">
      <alignment vertical="center"/>
    </xf>
    <xf numFmtId="0" fontId="15" fillId="0" borderId="1" xfId="10" applyFont="1" applyFill="1" applyBorder="1" applyAlignment="1">
      <alignment horizontal="left" vertical="center" wrapText="1"/>
    </xf>
    <xf numFmtId="0" fontId="15" fillId="2" borderId="1" xfId="10" applyFont="1" applyFill="1" applyBorder="1" applyAlignment="1">
      <alignment horizontal="center"/>
    </xf>
    <xf numFmtId="0" fontId="15" fillId="2" borderId="1" xfId="10" applyFont="1" applyFill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4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/>
    </xf>
    <xf numFmtId="0" fontId="14" fillId="4" borderId="1" xfId="10" applyFont="1" applyFill="1" applyBorder="1" applyAlignment="1">
      <alignment vertical="center"/>
    </xf>
    <xf numFmtId="0" fontId="15" fillId="4" borderId="1" xfId="10" applyFont="1" applyFill="1" applyBorder="1" applyAlignment="1">
      <alignment vertical="center" wrapText="1"/>
    </xf>
    <xf numFmtId="0" fontId="15" fillId="4" borderId="1" xfId="10" applyFont="1" applyFill="1" applyBorder="1" applyAlignment="1">
      <alignment vertical="center"/>
    </xf>
    <xf numFmtId="49" fontId="14" fillId="4" borderId="1" xfId="10" applyNumberFormat="1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 wrapText="1"/>
    </xf>
    <xf numFmtId="0" fontId="14" fillId="0" borderId="10" xfId="10" applyFont="1" applyFill="1" applyBorder="1" applyAlignment="1" applyProtection="1">
      <alignment horizontal="center"/>
      <protection locked="0"/>
    </xf>
    <xf numFmtId="0" fontId="14" fillId="0" borderId="11" xfId="10" applyFont="1" applyFill="1" applyBorder="1" applyAlignment="1" applyProtection="1">
      <alignment horizontal="center"/>
      <protection locked="0"/>
    </xf>
    <xf numFmtId="0" fontId="14" fillId="0" borderId="11" xfId="10" applyFont="1" applyFill="1" applyBorder="1" applyAlignment="1" applyProtection="1">
      <alignment horizontal="left" vertical="center"/>
      <protection locked="0"/>
    </xf>
    <xf numFmtId="0" fontId="14" fillId="0" borderId="11" xfId="10" applyFont="1" applyFill="1" applyBorder="1" applyAlignment="1" applyProtection="1">
      <alignment horizontal="center" vertical="center"/>
      <protection locked="0"/>
    </xf>
    <xf numFmtId="0" fontId="15" fillId="3" borderId="1" xfId="10" applyFont="1" applyFill="1" applyBorder="1" applyAlignment="1">
      <alignment vertical="center"/>
    </xf>
    <xf numFmtId="0" fontId="14" fillId="3" borderId="1" xfId="10" applyFont="1" applyFill="1" applyBorder="1" applyAlignment="1">
      <alignment vertical="center"/>
    </xf>
    <xf numFmtId="0" fontId="15" fillId="3" borderId="1" xfId="10" applyFont="1" applyFill="1" applyBorder="1" applyAlignment="1">
      <alignment vertical="center" wrapText="1"/>
    </xf>
    <xf numFmtId="0" fontId="14" fillId="3" borderId="1" xfId="10" applyFont="1" applyFill="1" applyBorder="1" applyAlignment="1">
      <alignment vertical="center" wrapText="1"/>
    </xf>
    <xf numFmtId="0" fontId="15" fillId="3" borderId="1" xfId="10" applyFont="1" applyFill="1" applyBorder="1" applyAlignment="1">
      <alignment horizontal="center" vertical="center"/>
    </xf>
    <xf numFmtId="0" fontId="15" fillId="2" borderId="1" xfId="10" applyFont="1" applyFill="1" applyBorder="1" applyAlignment="1">
      <alignment horizontal="center" vertical="center"/>
    </xf>
    <xf numFmtId="0" fontId="15" fillId="4" borderId="1" xfId="10" applyFont="1" applyFill="1" applyBorder="1" applyAlignment="1">
      <alignment horizontal="center" vertical="center"/>
    </xf>
    <xf numFmtId="167" fontId="14" fillId="0" borderId="0" xfId="26" applyFont="1" applyFill="1" applyAlignment="1">
      <alignment vertical="center"/>
    </xf>
    <xf numFmtId="167" fontId="14" fillId="0" borderId="0" xfId="26" applyFont="1" applyFill="1" applyAlignment="1">
      <alignment horizontal="center" vertical="center"/>
    </xf>
    <xf numFmtId="167" fontId="15" fillId="0" borderId="12" xfId="26" applyFont="1" applyFill="1" applyBorder="1" applyAlignment="1" applyProtection="1">
      <alignment horizontal="center" vertical="center"/>
      <protection locked="0"/>
    </xf>
    <xf numFmtId="167" fontId="14" fillId="0" borderId="0" xfId="26" applyFont="1" applyFill="1" applyBorder="1" applyAlignment="1">
      <alignment vertical="center"/>
    </xf>
    <xf numFmtId="167" fontId="14" fillId="0" borderId="0" xfId="26" applyFont="1" applyFill="1" applyBorder="1" applyAlignment="1">
      <alignment horizontal="center" vertical="center"/>
    </xf>
    <xf numFmtId="49" fontId="14" fillId="0" borderId="1" xfId="27" applyNumberFormat="1" applyFont="1" applyFill="1" applyBorder="1" applyAlignment="1">
      <alignment horizontal="center" vertical="center" wrapText="1"/>
    </xf>
    <xf numFmtId="167" fontId="14" fillId="0" borderId="0" xfId="26" applyFont="1" applyFill="1" applyBorder="1" applyAlignment="1">
      <alignment vertical="center" wrapText="1"/>
    </xf>
    <xf numFmtId="167" fontId="14" fillId="0" borderId="0" xfId="26" applyFont="1" applyFill="1" applyBorder="1" applyAlignment="1">
      <alignment horizontal="center" vertical="center" wrapText="1"/>
    </xf>
    <xf numFmtId="167" fontId="15" fillId="0" borderId="0" xfId="26" applyFont="1" applyFill="1" applyBorder="1" applyAlignment="1">
      <alignment horizontal="center" vertical="center" wrapText="1"/>
    </xf>
    <xf numFmtId="167" fontId="15" fillId="0" borderId="0" xfId="26" applyFont="1" applyFill="1" applyBorder="1" applyAlignment="1">
      <alignment horizontal="center" vertical="center"/>
    </xf>
    <xf numFmtId="167" fontId="15" fillId="0" borderId="0" xfId="26" applyFont="1" applyFill="1" applyBorder="1" applyAlignment="1">
      <alignment vertical="center"/>
    </xf>
    <xf numFmtId="0" fontId="15" fillId="0" borderId="1" xfId="10" applyFont="1" applyFill="1" applyBorder="1" applyAlignment="1">
      <alignment horizontal="left" vertical="center"/>
    </xf>
    <xf numFmtId="167" fontId="15" fillId="0" borderId="1" xfId="26" applyFont="1" applyFill="1" applyBorder="1" applyAlignment="1">
      <alignment horizontal="center" vertical="center"/>
    </xf>
    <xf numFmtId="167" fontId="15" fillId="0" borderId="1" xfId="26" applyFont="1" applyFill="1" applyBorder="1" applyAlignment="1">
      <alignment vertical="center"/>
    </xf>
    <xf numFmtId="43" fontId="15" fillId="0" borderId="1" xfId="10" applyNumberFormat="1" applyFont="1" applyFill="1" applyBorder="1" applyAlignment="1">
      <alignment vertical="center"/>
    </xf>
    <xf numFmtId="0" fontId="14" fillId="2" borderId="1" xfId="10" applyFont="1" applyFill="1" applyBorder="1" applyAlignment="1">
      <alignment vertical="center"/>
    </xf>
    <xf numFmtId="0" fontId="15" fillId="4" borderId="1" xfId="10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right" vertical="center"/>
    </xf>
    <xf numFmtId="0" fontId="15" fillId="4" borderId="1" xfId="10" applyFont="1" applyFill="1" applyBorder="1" applyAlignment="1">
      <alignment horizontal="left" vertical="center" wrapText="1"/>
    </xf>
    <xf numFmtId="43" fontId="14" fillId="0" borderId="0" xfId="10" applyNumberFormat="1" applyFont="1" applyFill="1" applyAlignment="1">
      <alignment vertical="center"/>
    </xf>
    <xf numFmtId="167" fontId="15" fillId="0" borderId="1" xfId="14" applyFont="1" applyFill="1" applyBorder="1" applyAlignment="1">
      <alignment vertical="center"/>
    </xf>
    <xf numFmtId="0" fontId="15" fillId="0" borderId="23" xfId="10" applyFont="1" applyFill="1" applyBorder="1" applyAlignment="1">
      <alignment vertical="center" wrapText="1"/>
    </xf>
    <xf numFmtId="0" fontId="15" fillId="0" borderId="18" xfId="10" applyFont="1" applyFill="1" applyBorder="1" applyAlignment="1">
      <alignment vertical="center" wrapText="1"/>
    </xf>
    <xf numFmtId="49" fontId="15" fillId="2" borderId="23" xfId="10" applyNumberFormat="1" applyFont="1" applyFill="1" applyBorder="1" applyAlignment="1">
      <alignment vertical="center"/>
    </xf>
    <xf numFmtId="49" fontId="15" fillId="2" borderId="18" xfId="10" applyNumberFormat="1" applyFont="1" applyFill="1" applyBorder="1" applyAlignment="1">
      <alignment vertical="center"/>
    </xf>
    <xf numFmtId="49" fontId="15" fillId="2" borderId="25" xfId="10" applyNumberFormat="1" applyFont="1" applyFill="1" applyBorder="1" applyAlignment="1">
      <alignment horizontal="right" vertical="center"/>
    </xf>
    <xf numFmtId="167" fontId="14" fillId="0" borderId="0" xfId="14" applyFont="1" applyFill="1" applyAlignment="1">
      <alignment vertical="center"/>
    </xf>
    <xf numFmtId="167" fontId="14" fillId="0" borderId="0" xfId="14" applyFont="1" applyFill="1" applyBorder="1" applyAlignment="1">
      <alignment vertical="center"/>
    </xf>
    <xf numFmtId="167" fontId="15" fillId="2" borderId="1" xfId="14" applyFont="1" applyFill="1" applyBorder="1" applyAlignment="1">
      <alignment vertical="center"/>
    </xf>
    <xf numFmtId="0" fontId="14" fillId="0" borderId="9" xfId="10" applyFont="1" applyFill="1" applyBorder="1" applyAlignment="1">
      <alignment vertical="center" wrapText="1"/>
    </xf>
    <xf numFmtId="0" fontId="23" fillId="0" borderId="9" xfId="10" applyFont="1" applyFill="1" applyBorder="1" applyAlignment="1">
      <alignment vertical="center" wrapText="1"/>
    </xf>
    <xf numFmtId="0" fontId="14" fillId="0" borderId="0" xfId="1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left" vertical="center"/>
    </xf>
    <xf numFmtId="168" fontId="17" fillId="0" borderId="1" xfId="4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49" fontId="15" fillId="3" borderId="15" xfId="10" applyNumberFormat="1" applyFont="1" applyFill="1" applyBorder="1" applyAlignment="1">
      <alignment horizontal="center" vertical="center" wrapText="1"/>
    </xf>
    <xf numFmtId="49" fontId="15" fillId="3" borderId="3" xfId="10" applyNumberFormat="1" applyFont="1" applyFill="1" applyBorder="1" applyAlignment="1">
      <alignment horizontal="center" vertical="center" wrapText="1"/>
    </xf>
    <xf numFmtId="49" fontId="15" fillId="3" borderId="3" xfId="10" applyNumberFormat="1" applyFont="1" applyFill="1" applyBorder="1" applyAlignment="1">
      <alignment horizontal="center" vertical="center"/>
    </xf>
    <xf numFmtId="167" fontId="15" fillId="3" borderId="3" xfId="28" applyFont="1" applyFill="1" applyBorder="1" applyAlignment="1">
      <alignment horizontal="center" vertical="center"/>
    </xf>
    <xf numFmtId="167" fontId="15" fillId="3" borderId="3" xfId="45" applyFont="1" applyFill="1" applyBorder="1" applyAlignment="1">
      <alignment horizontal="center" vertical="center" wrapText="1"/>
    </xf>
    <xf numFmtId="4" fontId="15" fillId="3" borderId="4" xfId="10" applyNumberFormat="1" applyFont="1" applyFill="1" applyBorder="1" applyAlignment="1">
      <alignment horizontal="center" vertical="center" wrapText="1"/>
    </xf>
    <xf numFmtId="167" fontId="14" fillId="0" borderId="0" xfId="37" quotePrefix="1" applyFont="1" applyFill="1" applyAlignment="1">
      <alignment vertical="center"/>
    </xf>
    <xf numFmtId="167" fontId="14" fillId="0" borderId="0" xfId="45" applyFont="1" applyFill="1" applyAlignment="1">
      <alignment vertical="center"/>
    </xf>
    <xf numFmtId="167" fontId="15" fillId="0" borderId="0" xfId="45" applyFont="1" applyFill="1" applyBorder="1" applyAlignment="1">
      <alignment horizontal="right" vertical="center" wrapText="1"/>
    </xf>
    <xf numFmtId="167" fontId="15" fillId="2" borderId="1" xfId="26" applyFont="1" applyFill="1" applyBorder="1" applyAlignment="1">
      <alignment vertical="center"/>
    </xf>
    <xf numFmtId="0" fontId="15" fillId="0" borderId="25" xfId="10" applyFont="1" applyFill="1" applyBorder="1" applyAlignment="1">
      <alignment horizontal="right" vertical="center" wrapText="1"/>
    </xf>
    <xf numFmtId="0" fontId="14" fillId="0" borderId="1" xfId="10" applyNumberFormat="1" applyFont="1" applyFill="1" applyBorder="1" applyAlignment="1">
      <alignment horizontal="center" vertical="center"/>
    </xf>
    <xf numFmtId="43" fontId="14" fillId="4" borderId="0" xfId="10" applyNumberFormat="1" applyFont="1" applyFill="1" applyAlignment="1">
      <alignment vertical="center"/>
    </xf>
    <xf numFmtId="0" fontId="15" fillId="0" borderId="1" xfId="10" applyFont="1" applyFill="1" applyBorder="1" applyAlignment="1">
      <alignment horizontal="center" vertical="center"/>
    </xf>
    <xf numFmtId="0" fontId="14" fillId="0" borderId="1" xfId="2251" applyFont="1" applyFill="1" applyBorder="1" applyAlignment="1">
      <alignment horizontal="left" vertical="center" wrapText="1"/>
    </xf>
    <xf numFmtId="0" fontId="14" fillId="0" borderId="1" xfId="2251" applyFont="1" applyFill="1" applyBorder="1" applyAlignment="1">
      <alignment horizontal="center" vertical="center" wrapText="1"/>
    </xf>
    <xf numFmtId="0" fontId="14" fillId="0" borderId="1" xfId="2251" applyFont="1" applyBorder="1" applyAlignment="1">
      <alignment horizontal="center" vertical="center" wrapText="1"/>
    </xf>
    <xf numFmtId="0" fontId="14" fillId="0" borderId="1" xfId="175" applyFont="1" applyFill="1" applyBorder="1" applyAlignment="1">
      <alignment horizontal="center" vertical="center" wrapText="1"/>
    </xf>
    <xf numFmtId="0" fontId="14" fillId="0" borderId="1" xfId="175" applyFont="1" applyFill="1" applyBorder="1" applyAlignment="1">
      <alignment horizontal="center" vertical="center"/>
    </xf>
    <xf numFmtId="0" fontId="14" fillId="0" borderId="1" xfId="2051" applyFont="1" applyFill="1" applyBorder="1" applyAlignment="1">
      <alignment horizontal="center" vertical="center" wrapText="1"/>
    </xf>
    <xf numFmtId="0" fontId="14" fillId="0" borderId="25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vertical="center" wrapText="1"/>
    </xf>
    <xf numFmtId="0" fontId="14" fillId="4" borderId="1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/>
    </xf>
    <xf numFmtId="0" fontId="14" fillId="4" borderId="0" xfId="10" applyFont="1" applyFill="1" applyAlignment="1">
      <alignment vertical="center"/>
    </xf>
    <xf numFmtId="9" fontId="47" fillId="0" borderId="23" xfId="11" applyFont="1" applyFill="1" applyBorder="1"/>
    <xf numFmtId="9" fontId="47" fillId="0" borderId="1" xfId="11" applyFont="1" applyFill="1" applyBorder="1"/>
    <xf numFmtId="10" fontId="0" fillId="5" borderId="19" xfId="11" applyNumberFormat="1" applyFont="1" applyFill="1" applyBorder="1"/>
    <xf numFmtId="0" fontId="14" fillId="3" borderId="4" xfId="10" applyFill="1" applyBorder="1" applyAlignment="1">
      <alignment horizontal="center"/>
    </xf>
    <xf numFmtId="0" fontId="14" fillId="4" borderId="1" xfId="10" applyFont="1" applyFill="1" applyBorder="1" applyAlignment="1">
      <alignment horizontal="left" vertical="center" wrapText="1"/>
    </xf>
    <xf numFmtId="0" fontId="14" fillId="4" borderId="1" xfId="10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0" fontId="14" fillId="0" borderId="0" xfId="10" applyFont="1" applyFill="1" applyAlignment="1">
      <alignment vertical="center"/>
    </xf>
    <xf numFmtId="167" fontId="14" fillId="0" borderId="1" xfId="14" applyFont="1" applyFill="1" applyBorder="1" applyAlignment="1">
      <alignment horizontal="right" vertical="center"/>
    </xf>
    <xf numFmtId="167" fontId="14" fillId="0" borderId="1" xfId="14" applyFont="1" applyFill="1" applyBorder="1" applyAlignment="1">
      <alignment vertical="center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left" vertical="center"/>
    </xf>
    <xf numFmtId="0" fontId="14" fillId="0" borderId="18" xfId="10" applyFont="1" applyFill="1" applyBorder="1" applyAlignment="1">
      <alignment horizontal="left" vertical="center" wrapText="1"/>
    </xf>
    <xf numFmtId="167" fontId="14" fillId="0" borderId="1" xfId="14" applyNumberFormat="1" applyFont="1" applyFill="1" applyBorder="1" applyAlignment="1">
      <alignment vertical="center"/>
    </xf>
    <xf numFmtId="49" fontId="34" fillId="0" borderId="1" xfId="0" applyNumberFormat="1" applyFont="1" applyBorder="1" applyAlignment="1">
      <alignment horizontal="center" vertical="center" wrapText="1"/>
    </xf>
    <xf numFmtId="0" fontId="62" fillId="0" borderId="0" xfId="10" applyFont="1" applyFill="1" applyAlignment="1">
      <alignment vertical="center"/>
    </xf>
    <xf numFmtId="167" fontId="63" fillId="0" borderId="0" xfId="26" applyFont="1" applyFill="1" applyBorder="1" applyAlignment="1">
      <alignment horizontal="center" vertical="center" wrapText="1"/>
    </xf>
    <xf numFmtId="167" fontId="62" fillId="0" borderId="0" xfId="26" applyFont="1" applyFill="1" applyBorder="1" applyAlignment="1">
      <alignment vertical="center" wrapText="1"/>
    </xf>
    <xf numFmtId="167" fontId="62" fillId="0" borderId="0" xfId="45" applyFont="1" applyFill="1" applyAlignment="1">
      <alignment vertical="center"/>
    </xf>
    <xf numFmtId="0" fontId="63" fillId="0" borderId="0" xfId="10" applyFont="1" applyFill="1" applyBorder="1" applyAlignment="1">
      <alignment vertical="center"/>
    </xf>
    <xf numFmtId="167" fontId="63" fillId="0" borderId="1" xfId="26" applyFont="1" applyFill="1" applyBorder="1" applyAlignment="1">
      <alignment vertical="center"/>
    </xf>
    <xf numFmtId="167" fontId="63" fillId="0" borderId="0" xfId="26" applyFont="1" applyFill="1" applyBorder="1" applyAlignment="1">
      <alignment vertical="center"/>
    </xf>
    <xf numFmtId="167" fontId="63" fillId="3" borderId="3" xfId="45" applyFont="1" applyFill="1" applyBorder="1" applyAlignment="1">
      <alignment horizontal="center" vertical="center" wrapText="1"/>
    </xf>
    <xf numFmtId="167" fontId="62" fillId="0" borderId="0" xfId="26" applyFont="1" applyFill="1" applyBorder="1" applyAlignment="1">
      <alignment vertical="center"/>
    </xf>
    <xf numFmtId="167" fontId="63" fillId="2" borderId="1" xfId="26" applyFont="1" applyFill="1" applyBorder="1" applyAlignment="1">
      <alignment vertical="center"/>
    </xf>
    <xf numFmtId="167" fontId="62" fillId="0" borderId="1" xfId="14" applyFont="1" applyFill="1" applyBorder="1" applyAlignment="1">
      <alignment horizontal="right" vertical="center"/>
    </xf>
    <xf numFmtId="0" fontId="63" fillId="0" borderId="25" xfId="10" applyFont="1" applyFill="1" applyBorder="1" applyAlignment="1">
      <alignment horizontal="right" vertical="center" wrapText="1"/>
    </xf>
    <xf numFmtId="167" fontId="62" fillId="3" borderId="1" xfId="26" applyFont="1" applyFill="1" applyBorder="1" applyAlignment="1">
      <alignment vertical="center"/>
    </xf>
    <xf numFmtId="0" fontId="63" fillId="0" borderId="0" xfId="10" applyFont="1" applyFill="1" applyBorder="1" applyAlignment="1">
      <alignment horizontal="right" vertical="center" wrapText="1"/>
    </xf>
    <xf numFmtId="167" fontId="62" fillId="3" borderId="1" xfId="26" applyFont="1" applyFill="1" applyBorder="1" applyAlignment="1">
      <alignment vertical="center" wrapText="1"/>
    </xf>
    <xf numFmtId="49" fontId="63" fillId="2" borderId="25" xfId="10" applyNumberFormat="1" applyFont="1" applyFill="1" applyBorder="1" applyAlignment="1">
      <alignment horizontal="right" vertical="center"/>
    </xf>
    <xf numFmtId="167" fontId="62" fillId="0" borderId="0" xfId="26" applyFont="1" applyFill="1" applyAlignment="1">
      <alignment vertical="center"/>
    </xf>
    <xf numFmtId="0" fontId="14" fillId="0" borderId="8" xfId="10" applyFont="1" applyFill="1" applyBorder="1" applyAlignment="1" applyProtection="1">
      <alignment horizontal="left"/>
      <protection locked="0"/>
    </xf>
    <xf numFmtId="0" fontId="14" fillId="0" borderId="0" xfId="10" applyFont="1" applyFill="1" applyBorder="1" applyAlignment="1" applyProtection="1">
      <alignment horizontal="left"/>
      <protection locked="0"/>
    </xf>
    <xf numFmtId="0" fontId="14" fillId="0" borderId="9" xfId="10" applyFont="1" applyFill="1" applyBorder="1" applyAlignment="1" applyProtection="1">
      <alignment horizontal="left"/>
      <protection locked="0"/>
    </xf>
    <xf numFmtId="0" fontId="43" fillId="0" borderId="6" xfId="10" applyFont="1" applyFill="1" applyBorder="1" applyAlignment="1">
      <alignment horizontal="center" vertical="center" wrapText="1"/>
    </xf>
    <xf numFmtId="0" fontId="43" fillId="0" borderId="7" xfId="10" applyFont="1" applyFill="1" applyBorder="1" applyAlignment="1">
      <alignment horizontal="center" vertical="center" wrapText="1"/>
    </xf>
    <xf numFmtId="0" fontId="43" fillId="0" borderId="0" xfId="10" applyFont="1" applyFill="1" applyBorder="1" applyAlignment="1">
      <alignment horizontal="center" vertical="center" wrapText="1"/>
    </xf>
    <xf numFmtId="0" fontId="43" fillId="0" borderId="9" xfId="10" applyFont="1" applyFill="1" applyBorder="1" applyAlignment="1">
      <alignment horizontal="center" vertical="center" wrapText="1"/>
    </xf>
    <xf numFmtId="0" fontId="43" fillId="0" borderId="11" xfId="10" applyFont="1" applyFill="1" applyBorder="1" applyAlignment="1">
      <alignment horizontal="center" vertical="center" wrapText="1"/>
    </xf>
    <xf numFmtId="0" fontId="43" fillId="0" borderId="12" xfId="10" applyFont="1" applyFill="1" applyBorder="1" applyAlignment="1">
      <alignment horizontal="center" vertical="center" wrapText="1"/>
    </xf>
    <xf numFmtId="0" fontId="14" fillId="0" borderId="5" xfId="10" applyNumberFormat="1" applyFont="1" applyFill="1" applyBorder="1" applyAlignment="1" applyProtection="1">
      <alignment horizontal="justify" vertical="justify"/>
      <protection locked="0"/>
    </xf>
    <xf numFmtId="0" fontId="14" fillId="0" borderId="6" xfId="10" applyNumberFormat="1" applyFont="1" applyFill="1" applyBorder="1" applyAlignment="1" applyProtection="1">
      <alignment horizontal="justify" vertical="justify"/>
      <protection locked="0"/>
    </xf>
    <xf numFmtId="0" fontId="14" fillId="0" borderId="7" xfId="10" applyNumberFormat="1" applyFont="1" applyFill="1" applyBorder="1" applyAlignment="1" applyProtection="1">
      <alignment horizontal="justify" vertical="justify"/>
      <protection locked="0"/>
    </xf>
    <xf numFmtId="0" fontId="14" fillId="0" borderId="8" xfId="10" applyNumberFormat="1" applyFont="1" applyFill="1" applyBorder="1" applyAlignment="1" applyProtection="1">
      <alignment horizontal="justify" vertical="justify"/>
      <protection locked="0"/>
    </xf>
    <xf numFmtId="0" fontId="14" fillId="0" borderId="0" xfId="10" applyNumberFormat="1" applyFont="1" applyFill="1" applyBorder="1" applyAlignment="1" applyProtection="1">
      <alignment horizontal="justify" vertical="justify"/>
      <protection locked="0"/>
    </xf>
    <xf numFmtId="0" fontId="14" fillId="0" borderId="9" xfId="10" applyNumberFormat="1" applyFont="1" applyFill="1" applyBorder="1" applyAlignment="1" applyProtection="1">
      <alignment horizontal="justify" vertical="justify"/>
      <protection locked="0"/>
    </xf>
    <xf numFmtId="0" fontId="14" fillId="0" borderId="8" xfId="10" applyFont="1" applyFill="1" applyBorder="1" applyAlignment="1" applyProtection="1">
      <alignment horizontal="left" vertical="center"/>
      <protection locked="0"/>
    </xf>
    <xf numFmtId="0" fontId="46" fillId="0" borderId="0" xfId="27" applyFont="1" applyBorder="1" applyAlignment="1">
      <alignment horizontal="left" vertical="center"/>
    </xf>
    <xf numFmtId="0" fontId="46" fillId="0" borderId="9" xfId="27" applyFont="1" applyBorder="1" applyAlignment="1">
      <alignment horizontal="left" vertical="center"/>
    </xf>
    <xf numFmtId="0" fontId="46" fillId="0" borderId="8" xfId="27" applyFont="1" applyBorder="1" applyAlignment="1">
      <alignment horizontal="left" vertical="center"/>
    </xf>
    <xf numFmtId="0" fontId="14" fillId="3" borderId="15" xfId="10" applyFill="1" applyBorder="1" applyAlignment="1">
      <alignment horizontal="center"/>
    </xf>
    <xf numFmtId="0" fontId="14" fillId="3" borderId="17" xfId="10" applyFill="1" applyBorder="1" applyAlignment="1">
      <alignment horizontal="center"/>
    </xf>
    <xf numFmtId="0" fontId="15" fillId="0" borderId="15" xfId="258" applyFont="1" applyBorder="1" applyAlignment="1">
      <alignment horizontal="center" vertical="center"/>
    </xf>
    <xf numFmtId="0" fontId="15" fillId="0" borderId="16" xfId="258" applyFont="1" applyBorder="1" applyAlignment="1">
      <alignment horizontal="center" vertical="center"/>
    </xf>
    <xf numFmtId="0" fontId="15" fillId="0" borderId="17" xfId="258" applyFont="1" applyBorder="1" applyAlignment="1">
      <alignment horizontal="center" vertical="center"/>
    </xf>
    <xf numFmtId="0" fontId="15" fillId="0" borderId="5" xfId="258" applyFont="1" applyBorder="1" applyAlignment="1">
      <alignment horizontal="center" vertical="center"/>
    </xf>
    <xf numFmtId="0" fontId="15" fillId="0" borderId="6" xfId="258" applyFont="1" applyBorder="1" applyAlignment="1">
      <alignment horizontal="center" vertical="center"/>
    </xf>
    <xf numFmtId="0" fontId="15" fillId="0" borderId="7" xfId="258" applyFont="1" applyBorder="1" applyAlignment="1">
      <alignment horizontal="center" vertical="center"/>
    </xf>
    <xf numFmtId="0" fontId="15" fillId="0" borderId="10" xfId="258" applyFont="1" applyBorder="1" applyAlignment="1">
      <alignment horizontal="center" vertical="center"/>
    </xf>
    <xf numFmtId="0" fontId="15" fillId="0" borderId="11" xfId="258" applyFont="1" applyBorder="1" applyAlignment="1">
      <alignment horizontal="center" vertical="center"/>
    </xf>
    <xf numFmtId="0" fontId="15" fillId="0" borderId="12" xfId="258" applyFont="1" applyBorder="1" applyAlignment="1">
      <alignment horizontal="center" vertical="center"/>
    </xf>
  </cellXfs>
  <cellStyles count="7649">
    <cellStyle name="_x000d__x000a_JournalTemplate=C:\COMFO\CTALK\JOURSTD.TPL_x000d__x000a_LbStateAddress=3 3 0 251 1 89 2 311_x000d__x000a_LbStateJou" xfId="63"/>
    <cellStyle name="20% - Ênfase1 100" xfId="1"/>
    <cellStyle name="20% - Ênfase1 2" xfId="2057"/>
    <cellStyle name="20% - Ênfase2 2" xfId="2058"/>
    <cellStyle name="20% - Ênfase3 2" xfId="2059"/>
    <cellStyle name="20% - Ênfase4 2" xfId="2060"/>
    <cellStyle name="20% - Ênfase5 2" xfId="2061"/>
    <cellStyle name="20% - Ênfase6 2" xfId="2062"/>
    <cellStyle name="40% - Ênfase1 2" xfId="2063"/>
    <cellStyle name="40% - Ênfase2 2" xfId="2064"/>
    <cellStyle name="40% - Ênfase3 2" xfId="2065"/>
    <cellStyle name="40% - Ênfase4 2" xfId="2066"/>
    <cellStyle name="40% - Ênfase5 2" xfId="2067"/>
    <cellStyle name="40% - Ênfase6 2" xfId="2068"/>
    <cellStyle name="60% - Ênfase1 2" xfId="2069"/>
    <cellStyle name="60% - Ênfase2 2" xfId="2070"/>
    <cellStyle name="60% - Ênfase3 2" xfId="2071"/>
    <cellStyle name="60% - Ênfase4 2" xfId="2072"/>
    <cellStyle name="60% - Ênfase5 2" xfId="2073"/>
    <cellStyle name="60% - Ênfase6 2" xfId="2074"/>
    <cellStyle name="60% - Ênfase6 37" xfId="2"/>
    <cellStyle name="Bom 2" xfId="2075"/>
    <cellStyle name="Cálculo 2" xfId="2076"/>
    <cellStyle name="Célula de Verificação 2" xfId="2077"/>
    <cellStyle name="Célula Vinculada 2" xfId="2078"/>
    <cellStyle name="Comma_Arauco Piping list" xfId="64"/>
    <cellStyle name="Comma0" xfId="65"/>
    <cellStyle name="CORES" xfId="66"/>
    <cellStyle name="Currency [0]_Arauco Piping list" xfId="67"/>
    <cellStyle name="Currency_Arauco Piping list" xfId="68"/>
    <cellStyle name="Currency0" xfId="69"/>
    <cellStyle name="Data" xfId="70"/>
    <cellStyle name="Date" xfId="71"/>
    <cellStyle name="Ênfase1 2" xfId="2079"/>
    <cellStyle name="Ênfase2 2" xfId="2080"/>
    <cellStyle name="Ênfase3 2" xfId="2081"/>
    <cellStyle name="Ênfase4 2" xfId="2082"/>
    <cellStyle name="Ênfase5 2" xfId="2083"/>
    <cellStyle name="Ênfase6 2" xfId="2084"/>
    <cellStyle name="Entrada 2" xfId="2085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2"/>
    <cellStyle name="Fixo" xfId="73"/>
    <cellStyle name="Followed Hyperlink" xfId="74"/>
    <cellStyle name="Grey" xfId="75"/>
    <cellStyle name="Heading" xfId="8"/>
    <cellStyle name="Heading 1" xfId="76"/>
    <cellStyle name="Heading 2" xfId="77"/>
    <cellStyle name="Heading1" xfId="9"/>
    <cellStyle name="Hiperlink 2" xfId="31"/>
    <cellStyle name="Incorreto 2" xfId="2086"/>
    <cellStyle name="Indefinido" xfId="78"/>
    <cellStyle name="Input [yellow]" xfId="79"/>
    <cellStyle name="material" xfId="80"/>
    <cellStyle name="material 2" xfId="487"/>
    <cellStyle name="material 2 2" xfId="1046"/>
    <cellStyle name="material 3" xfId="428"/>
    <cellStyle name="material 4" xfId="312"/>
    <cellStyle name="MINIPG" xfId="81"/>
    <cellStyle name="Moeda 2" xfId="32"/>
    <cellStyle name="Neutra 2" xfId="2087"/>
    <cellStyle name="Normal" xfId="0" builtinId="0"/>
    <cellStyle name="Normal - Style1" xfId="82"/>
    <cellStyle name="Normal 10" xfId="46"/>
    <cellStyle name="Normal 10 2" xfId="257"/>
    <cellStyle name="Normal 10 2 2" xfId="997"/>
    <cellStyle name="Normal 10 3" xfId="940"/>
    <cellStyle name="Normal 100" xfId="939"/>
    <cellStyle name="Normal 101" xfId="1259"/>
    <cellStyle name="Normal 102" xfId="1262"/>
    <cellStyle name="Normal 103" xfId="1996"/>
    <cellStyle name="Normal 104" xfId="2001"/>
    <cellStyle name="Normal 105" xfId="2005"/>
    <cellStyle name="Normal 106" xfId="2011"/>
    <cellStyle name="Normal 107" xfId="2018"/>
    <cellStyle name="Normal 108" xfId="2002"/>
    <cellStyle name="Normal 109" xfId="2021"/>
    <cellStyle name="Normal 11" xfId="52"/>
    <cellStyle name="Normal 11 2" xfId="258"/>
    <cellStyle name="Normal 11 2 2" xfId="998"/>
    <cellStyle name="Normal 11 3" xfId="941"/>
    <cellStyle name="Normal 110" xfId="2016"/>
    <cellStyle name="Normal 111" xfId="1997"/>
    <cellStyle name="Normal 112" xfId="2023"/>
    <cellStyle name="Normal 113" xfId="2019"/>
    <cellStyle name="Normal 114" xfId="2013"/>
    <cellStyle name="Normal 115" xfId="2004"/>
    <cellStyle name="Normal 116" xfId="2000"/>
    <cellStyle name="Normal 117" xfId="2006"/>
    <cellStyle name="Normal 118" xfId="1999"/>
    <cellStyle name="Normal 119" xfId="2010"/>
    <cellStyle name="Normal 12" xfId="49"/>
    <cellStyle name="Normal 12 2" xfId="488"/>
    <cellStyle name="Normal 12 2 2" xfId="1047"/>
    <cellStyle name="Normal 12 3" xfId="429"/>
    <cellStyle name="Normal 12 4" xfId="313"/>
    <cellStyle name="Normal 120" xfId="1998"/>
    <cellStyle name="Normal 121" xfId="2007"/>
    <cellStyle name="Normal 122" xfId="2022"/>
    <cellStyle name="Normal 123" xfId="2003"/>
    <cellStyle name="Normal 124" xfId="2024"/>
    <cellStyle name="Normal 125" xfId="2014"/>
    <cellStyle name="Normal 126" xfId="2015"/>
    <cellStyle name="Normal 127" xfId="2008"/>
    <cellStyle name="Normal 128" xfId="2020"/>
    <cellStyle name="Normal 129" xfId="2009"/>
    <cellStyle name="Normal 13" xfId="50"/>
    <cellStyle name="Normal 13 10" xfId="1264"/>
    <cellStyle name="Normal 13 10 2" xfId="4215"/>
    <cellStyle name="Normal 13 10 3" xfId="4216"/>
    <cellStyle name="Normal 13 10 4" xfId="3205"/>
    <cellStyle name="Normal 13 11" xfId="207"/>
    <cellStyle name="Normal 13 11 2" xfId="4217"/>
    <cellStyle name="Normal 13 11 3" xfId="4218"/>
    <cellStyle name="Normal 13 11 4" xfId="2471"/>
    <cellStyle name="Normal 13 12" xfId="2102"/>
    <cellStyle name="Normal 13 12 2" xfId="4219"/>
    <cellStyle name="Normal 13 12 3" xfId="4220"/>
    <cellStyle name="Normal 13 12 4" xfId="3945"/>
    <cellStyle name="Normal 13 13" xfId="2253"/>
    <cellStyle name="Normal 13 13 2" xfId="4221"/>
    <cellStyle name="Normal 13 13 3" xfId="4081"/>
    <cellStyle name="Normal 13 14" xfId="2390"/>
    <cellStyle name="Normal 13 14 2" xfId="4222"/>
    <cellStyle name="Normal 13 15" xfId="4223"/>
    <cellStyle name="Normal 13 16" xfId="2431"/>
    <cellStyle name="Normal 13 2" xfId="104"/>
    <cellStyle name="Normal 13 2 10" xfId="2103"/>
    <cellStyle name="Normal 13 2 10 2" xfId="4224"/>
    <cellStyle name="Normal 13 2 10 3" xfId="4225"/>
    <cellStyle name="Normal 13 2 10 4" xfId="3946"/>
    <cellStyle name="Normal 13 2 11" xfId="2254"/>
    <cellStyle name="Normal 13 2 11 2" xfId="4226"/>
    <cellStyle name="Normal 13 2 11 3" xfId="4082"/>
    <cellStyle name="Normal 13 2 12" xfId="2401"/>
    <cellStyle name="Normal 13 2 12 2" xfId="4227"/>
    <cellStyle name="Normal 13 2 13" xfId="4228"/>
    <cellStyle name="Normal 13 2 14" xfId="2446"/>
    <cellStyle name="Normal 13 2 2" xfId="490"/>
    <cellStyle name="Normal 13 2 2 2" xfId="695"/>
    <cellStyle name="Normal 13 2 2 2 2" xfId="1161"/>
    <cellStyle name="Normal 13 2 2 2 2 2" xfId="1309"/>
    <cellStyle name="Normal 13 2 2 2 2 2 2" xfId="4229"/>
    <cellStyle name="Normal 13 2 2 2 2 2 3" xfId="4230"/>
    <cellStyle name="Normal 13 2 2 2 2 2 4" xfId="3250"/>
    <cellStyle name="Normal 13 2 2 2 2 3" xfId="4231"/>
    <cellStyle name="Normal 13 2 2 2 2 4" xfId="4232"/>
    <cellStyle name="Normal 13 2 2 2 2 5" xfId="3114"/>
    <cellStyle name="Normal 13 2 2 2 3" xfId="1308"/>
    <cellStyle name="Normal 13 2 2 2 3 2" xfId="4233"/>
    <cellStyle name="Normal 13 2 2 2 3 3" xfId="4234"/>
    <cellStyle name="Normal 13 2 2 2 3 4" xfId="3249"/>
    <cellStyle name="Normal 13 2 2 2 4" xfId="4235"/>
    <cellStyle name="Normal 13 2 2 2 5" xfId="4236"/>
    <cellStyle name="Normal 13 2 2 2 6" xfId="2747"/>
    <cellStyle name="Normal 13 2 2 3" xfId="846"/>
    <cellStyle name="Normal 13 2 2 3 2" xfId="1310"/>
    <cellStyle name="Normal 13 2 2 3 2 2" xfId="4237"/>
    <cellStyle name="Normal 13 2 2 3 2 3" xfId="4238"/>
    <cellStyle name="Normal 13 2 2 3 2 4" xfId="3251"/>
    <cellStyle name="Normal 13 2 2 3 3" xfId="4239"/>
    <cellStyle name="Normal 13 2 2 3 4" xfId="4240"/>
    <cellStyle name="Normal 13 2 2 3 5" xfId="2885"/>
    <cellStyle name="Normal 13 2 2 4" xfId="1307"/>
    <cellStyle name="Normal 13 2 2 4 2" xfId="4241"/>
    <cellStyle name="Normal 13 2 2 4 3" xfId="4242"/>
    <cellStyle name="Normal 13 2 2 4 4" xfId="3248"/>
    <cellStyle name="Normal 13 2 2 5" xfId="2152"/>
    <cellStyle name="Normal 13 2 2 5 2" xfId="4243"/>
    <cellStyle name="Normal 13 2 2 5 3" xfId="4244"/>
    <cellStyle name="Normal 13 2 2 5 4" xfId="3992"/>
    <cellStyle name="Normal 13 2 2 6" xfId="2300"/>
    <cellStyle name="Normal 13 2 2 6 2" xfId="4245"/>
    <cellStyle name="Normal 13 2 2 6 3" xfId="4128"/>
    <cellStyle name="Normal 13 2 2 7" xfId="4246"/>
    <cellStyle name="Normal 13 2 2 8" xfId="4247"/>
    <cellStyle name="Normal 13 2 2 9" xfId="2612"/>
    <cellStyle name="Normal 13 2 3" xfId="597"/>
    <cellStyle name="Normal 13 2 3 2" xfId="739"/>
    <cellStyle name="Normal 13 2 3 2 2" xfId="1204"/>
    <cellStyle name="Normal 13 2 3 2 2 2" xfId="1313"/>
    <cellStyle name="Normal 13 2 3 2 2 2 2" xfId="4248"/>
    <cellStyle name="Normal 13 2 3 2 2 2 3" xfId="4249"/>
    <cellStyle name="Normal 13 2 3 2 2 2 4" xfId="3254"/>
    <cellStyle name="Normal 13 2 3 2 2 3" xfId="4250"/>
    <cellStyle name="Normal 13 2 3 2 2 4" xfId="4251"/>
    <cellStyle name="Normal 13 2 3 2 2 5" xfId="3157"/>
    <cellStyle name="Normal 13 2 3 2 3" xfId="1312"/>
    <cellStyle name="Normal 13 2 3 2 3 2" xfId="4252"/>
    <cellStyle name="Normal 13 2 3 2 3 3" xfId="4253"/>
    <cellStyle name="Normal 13 2 3 2 3 4" xfId="3253"/>
    <cellStyle name="Normal 13 2 3 2 4" xfId="4254"/>
    <cellStyle name="Normal 13 2 3 2 5" xfId="4255"/>
    <cellStyle name="Normal 13 2 3 2 6" xfId="2790"/>
    <cellStyle name="Normal 13 2 3 3" xfId="892"/>
    <cellStyle name="Normal 13 2 3 3 2" xfId="1314"/>
    <cellStyle name="Normal 13 2 3 3 2 2" xfId="4256"/>
    <cellStyle name="Normal 13 2 3 3 2 3" xfId="4257"/>
    <cellStyle name="Normal 13 2 3 3 2 4" xfId="3255"/>
    <cellStyle name="Normal 13 2 3 3 3" xfId="4258"/>
    <cellStyle name="Normal 13 2 3 3 4" xfId="4259"/>
    <cellStyle name="Normal 13 2 3 3 5" xfId="2928"/>
    <cellStyle name="Normal 13 2 3 4" xfId="1311"/>
    <cellStyle name="Normal 13 2 3 4 2" xfId="4260"/>
    <cellStyle name="Normal 13 2 3 4 3" xfId="4261"/>
    <cellStyle name="Normal 13 2 3 4 4" xfId="3252"/>
    <cellStyle name="Normal 13 2 3 5" xfId="2199"/>
    <cellStyle name="Normal 13 2 3 5 2" xfId="4262"/>
    <cellStyle name="Normal 13 2 3 5 3" xfId="4263"/>
    <cellStyle name="Normal 13 2 3 5 4" xfId="4036"/>
    <cellStyle name="Normal 13 2 3 6" xfId="2343"/>
    <cellStyle name="Normal 13 2 3 6 2" xfId="4264"/>
    <cellStyle name="Normal 13 2 3 6 3" xfId="4171"/>
    <cellStyle name="Normal 13 2 3 7" xfId="4265"/>
    <cellStyle name="Normal 13 2 3 8" xfId="4266"/>
    <cellStyle name="Normal 13 2 3 9" xfId="2655"/>
    <cellStyle name="Normal 13 2 4" xfId="431"/>
    <cellStyle name="Normal 13 2 4 2" xfId="1002"/>
    <cellStyle name="Normal 13 2 4 2 2" xfId="1316"/>
    <cellStyle name="Normal 13 2 4 2 2 2" xfId="4267"/>
    <cellStyle name="Normal 13 2 4 2 2 3" xfId="4268"/>
    <cellStyle name="Normal 13 2 4 2 2 4" xfId="3257"/>
    <cellStyle name="Normal 13 2 4 2 3" xfId="4269"/>
    <cellStyle name="Normal 13 2 4 2 4" xfId="4270"/>
    <cellStyle name="Normal 13 2 4 2 5" xfId="3018"/>
    <cellStyle name="Normal 13 2 4 3" xfId="1315"/>
    <cellStyle name="Normal 13 2 4 3 2" xfId="4271"/>
    <cellStyle name="Normal 13 2 4 3 3" xfId="4272"/>
    <cellStyle name="Normal 13 2 4 3 4" xfId="3256"/>
    <cellStyle name="Normal 13 2 4 4" xfId="4273"/>
    <cellStyle name="Normal 13 2 4 5" xfId="4274"/>
    <cellStyle name="Normal 13 2 4 6" xfId="2566"/>
    <cellStyle name="Normal 13 2 5" xfId="649"/>
    <cellStyle name="Normal 13 2 5 2" xfId="1115"/>
    <cellStyle name="Normal 13 2 5 2 2" xfId="1318"/>
    <cellStyle name="Normal 13 2 5 2 2 2" xfId="4275"/>
    <cellStyle name="Normal 13 2 5 2 2 3" xfId="4276"/>
    <cellStyle name="Normal 13 2 5 2 2 4" xfId="3259"/>
    <cellStyle name="Normal 13 2 5 2 3" xfId="4277"/>
    <cellStyle name="Normal 13 2 5 2 4" xfId="4278"/>
    <cellStyle name="Normal 13 2 5 2 5" xfId="3068"/>
    <cellStyle name="Normal 13 2 5 3" xfId="1317"/>
    <cellStyle name="Normal 13 2 5 3 2" xfId="4279"/>
    <cellStyle name="Normal 13 2 5 3 3" xfId="4280"/>
    <cellStyle name="Normal 13 2 5 3 4" xfId="3258"/>
    <cellStyle name="Normal 13 2 5 4" xfId="4281"/>
    <cellStyle name="Normal 13 2 5 5" xfId="4282"/>
    <cellStyle name="Normal 13 2 5 6" xfId="2701"/>
    <cellStyle name="Normal 13 2 6" xfId="315"/>
    <cellStyle name="Normal 13 2 6 2" xfId="943"/>
    <cellStyle name="Normal 13 2 6 2 2" xfId="1320"/>
    <cellStyle name="Normal 13 2 6 2 2 2" xfId="4283"/>
    <cellStyle name="Normal 13 2 6 2 2 3" xfId="4284"/>
    <cellStyle name="Normal 13 2 6 2 2 4" xfId="3261"/>
    <cellStyle name="Normal 13 2 6 2 3" xfId="4285"/>
    <cellStyle name="Normal 13 2 6 2 4" xfId="4286"/>
    <cellStyle name="Normal 13 2 6 2 5" xfId="2974"/>
    <cellStyle name="Normal 13 2 6 3" xfId="1319"/>
    <cellStyle name="Normal 13 2 6 3 2" xfId="4287"/>
    <cellStyle name="Normal 13 2 6 3 3" xfId="4288"/>
    <cellStyle name="Normal 13 2 6 3 4" xfId="3260"/>
    <cellStyle name="Normal 13 2 6 4" xfId="4289"/>
    <cellStyle name="Normal 13 2 6 5" xfId="4290"/>
    <cellStyle name="Normal 13 2 6 6" xfId="2517"/>
    <cellStyle name="Normal 13 2 7" xfId="798"/>
    <cellStyle name="Normal 13 2 7 2" xfId="1321"/>
    <cellStyle name="Normal 13 2 7 2 2" xfId="4291"/>
    <cellStyle name="Normal 13 2 7 2 3" xfId="4292"/>
    <cellStyle name="Normal 13 2 7 2 4" xfId="3262"/>
    <cellStyle name="Normal 13 2 7 3" xfId="4293"/>
    <cellStyle name="Normal 13 2 7 4" xfId="4294"/>
    <cellStyle name="Normal 13 2 7 5" xfId="2839"/>
    <cellStyle name="Normal 13 2 8" xfId="1265"/>
    <cellStyle name="Normal 13 2 8 2" xfId="4295"/>
    <cellStyle name="Normal 13 2 8 3" xfId="4296"/>
    <cellStyle name="Normal 13 2 8 4" xfId="3206"/>
    <cellStyle name="Normal 13 2 9" xfId="208"/>
    <cellStyle name="Normal 13 2 9 2" xfId="4297"/>
    <cellStyle name="Normal 13 2 9 3" xfId="4298"/>
    <cellStyle name="Normal 13 2 9 4" xfId="2472"/>
    <cellStyle name="Normal 13 3" xfId="141"/>
    <cellStyle name="Normal 13 3 10" xfId="2104"/>
    <cellStyle name="Normal 13 3 10 2" xfId="4299"/>
    <cellStyle name="Normal 13 3 10 3" xfId="4300"/>
    <cellStyle name="Normal 13 3 10 4" xfId="3947"/>
    <cellStyle name="Normal 13 3 11" xfId="2255"/>
    <cellStyle name="Normal 13 3 11 2" xfId="4301"/>
    <cellStyle name="Normal 13 3 11 3" xfId="4083"/>
    <cellStyle name="Normal 13 3 12" xfId="2402"/>
    <cellStyle name="Normal 13 3 12 2" xfId="4302"/>
    <cellStyle name="Normal 13 3 13" xfId="4303"/>
    <cellStyle name="Normal 13 3 14" xfId="2461"/>
    <cellStyle name="Normal 13 3 2" xfId="491"/>
    <cellStyle name="Normal 13 3 2 2" xfId="696"/>
    <cellStyle name="Normal 13 3 2 2 2" xfId="1162"/>
    <cellStyle name="Normal 13 3 2 2 2 2" xfId="1324"/>
    <cellStyle name="Normal 13 3 2 2 2 2 2" xfId="4304"/>
    <cellStyle name="Normal 13 3 2 2 2 2 3" xfId="4305"/>
    <cellStyle name="Normal 13 3 2 2 2 2 4" xfId="3265"/>
    <cellStyle name="Normal 13 3 2 2 2 3" xfId="4306"/>
    <cellStyle name="Normal 13 3 2 2 2 4" xfId="4307"/>
    <cellStyle name="Normal 13 3 2 2 2 5" xfId="3115"/>
    <cellStyle name="Normal 13 3 2 2 3" xfId="1323"/>
    <cellStyle name="Normal 13 3 2 2 3 2" xfId="4308"/>
    <cellStyle name="Normal 13 3 2 2 3 3" xfId="4309"/>
    <cellStyle name="Normal 13 3 2 2 3 4" xfId="3264"/>
    <cellStyle name="Normal 13 3 2 2 4" xfId="4310"/>
    <cellStyle name="Normal 13 3 2 2 5" xfId="4311"/>
    <cellStyle name="Normal 13 3 2 2 6" xfId="2748"/>
    <cellStyle name="Normal 13 3 2 3" xfId="847"/>
    <cellStyle name="Normal 13 3 2 3 2" xfId="1325"/>
    <cellStyle name="Normal 13 3 2 3 2 2" xfId="4312"/>
    <cellStyle name="Normal 13 3 2 3 2 3" xfId="4313"/>
    <cellStyle name="Normal 13 3 2 3 2 4" xfId="3266"/>
    <cellStyle name="Normal 13 3 2 3 3" xfId="4314"/>
    <cellStyle name="Normal 13 3 2 3 4" xfId="4315"/>
    <cellStyle name="Normal 13 3 2 3 5" xfId="2886"/>
    <cellStyle name="Normal 13 3 2 4" xfId="1322"/>
    <cellStyle name="Normal 13 3 2 4 2" xfId="4316"/>
    <cellStyle name="Normal 13 3 2 4 3" xfId="4317"/>
    <cellStyle name="Normal 13 3 2 4 4" xfId="3263"/>
    <cellStyle name="Normal 13 3 2 5" xfId="2153"/>
    <cellStyle name="Normal 13 3 2 5 2" xfId="4318"/>
    <cellStyle name="Normal 13 3 2 5 3" xfId="4319"/>
    <cellStyle name="Normal 13 3 2 5 4" xfId="3993"/>
    <cellStyle name="Normal 13 3 2 6" xfId="2301"/>
    <cellStyle name="Normal 13 3 2 6 2" xfId="4320"/>
    <cellStyle name="Normal 13 3 2 6 3" xfId="4129"/>
    <cellStyle name="Normal 13 3 2 7" xfId="4321"/>
    <cellStyle name="Normal 13 3 2 8" xfId="4322"/>
    <cellStyle name="Normal 13 3 2 9" xfId="2613"/>
    <cellStyle name="Normal 13 3 3" xfId="598"/>
    <cellStyle name="Normal 13 3 3 2" xfId="740"/>
    <cellStyle name="Normal 13 3 3 2 2" xfId="1205"/>
    <cellStyle name="Normal 13 3 3 2 2 2" xfId="1328"/>
    <cellStyle name="Normal 13 3 3 2 2 2 2" xfId="4323"/>
    <cellStyle name="Normal 13 3 3 2 2 2 3" xfId="4324"/>
    <cellStyle name="Normal 13 3 3 2 2 2 4" xfId="3269"/>
    <cellStyle name="Normal 13 3 3 2 2 3" xfId="4325"/>
    <cellStyle name="Normal 13 3 3 2 2 4" xfId="4326"/>
    <cellStyle name="Normal 13 3 3 2 2 5" xfId="3158"/>
    <cellStyle name="Normal 13 3 3 2 3" xfId="1327"/>
    <cellStyle name="Normal 13 3 3 2 3 2" xfId="4327"/>
    <cellStyle name="Normal 13 3 3 2 3 3" xfId="4328"/>
    <cellStyle name="Normal 13 3 3 2 3 4" xfId="3268"/>
    <cellStyle name="Normal 13 3 3 2 4" xfId="4329"/>
    <cellStyle name="Normal 13 3 3 2 5" xfId="4330"/>
    <cellStyle name="Normal 13 3 3 2 6" xfId="2791"/>
    <cellStyle name="Normal 13 3 3 3" xfId="893"/>
    <cellStyle name="Normal 13 3 3 3 2" xfId="1329"/>
    <cellStyle name="Normal 13 3 3 3 2 2" xfId="4331"/>
    <cellStyle name="Normal 13 3 3 3 2 3" xfId="4332"/>
    <cellStyle name="Normal 13 3 3 3 2 4" xfId="3270"/>
    <cellStyle name="Normal 13 3 3 3 3" xfId="4333"/>
    <cellStyle name="Normal 13 3 3 3 4" xfId="4334"/>
    <cellStyle name="Normal 13 3 3 3 5" xfId="2929"/>
    <cellStyle name="Normal 13 3 3 4" xfId="1326"/>
    <cellStyle name="Normal 13 3 3 4 2" xfId="4335"/>
    <cellStyle name="Normal 13 3 3 4 3" xfId="4336"/>
    <cellStyle name="Normal 13 3 3 4 4" xfId="3267"/>
    <cellStyle name="Normal 13 3 3 5" xfId="2200"/>
    <cellStyle name="Normal 13 3 3 5 2" xfId="4337"/>
    <cellStyle name="Normal 13 3 3 5 3" xfId="4338"/>
    <cellStyle name="Normal 13 3 3 5 4" xfId="4037"/>
    <cellStyle name="Normal 13 3 3 6" xfId="2344"/>
    <cellStyle name="Normal 13 3 3 6 2" xfId="4339"/>
    <cellStyle name="Normal 13 3 3 6 3" xfId="4172"/>
    <cellStyle name="Normal 13 3 3 7" xfId="4340"/>
    <cellStyle name="Normal 13 3 3 8" xfId="4341"/>
    <cellStyle name="Normal 13 3 3 9" xfId="2656"/>
    <cellStyle name="Normal 13 3 4" xfId="432"/>
    <cellStyle name="Normal 13 3 4 2" xfId="1003"/>
    <cellStyle name="Normal 13 3 4 2 2" xfId="1331"/>
    <cellStyle name="Normal 13 3 4 2 2 2" xfId="4342"/>
    <cellStyle name="Normal 13 3 4 2 2 3" xfId="4343"/>
    <cellStyle name="Normal 13 3 4 2 2 4" xfId="3272"/>
    <cellStyle name="Normal 13 3 4 2 3" xfId="4344"/>
    <cellStyle name="Normal 13 3 4 2 4" xfId="4345"/>
    <cellStyle name="Normal 13 3 4 2 5" xfId="3019"/>
    <cellStyle name="Normal 13 3 4 3" xfId="1330"/>
    <cellStyle name="Normal 13 3 4 3 2" xfId="4346"/>
    <cellStyle name="Normal 13 3 4 3 3" xfId="4347"/>
    <cellStyle name="Normal 13 3 4 3 4" xfId="3271"/>
    <cellStyle name="Normal 13 3 4 4" xfId="4348"/>
    <cellStyle name="Normal 13 3 4 5" xfId="4349"/>
    <cellStyle name="Normal 13 3 4 6" xfId="2567"/>
    <cellStyle name="Normal 13 3 5" xfId="650"/>
    <cellStyle name="Normal 13 3 5 2" xfId="1116"/>
    <cellStyle name="Normal 13 3 5 2 2" xfId="1333"/>
    <cellStyle name="Normal 13 3 5 2 2 2" xfId="4350"/>
    <cellStyle name="Normal 13 3 5 2 2 3" xfId="4351"/>
    <cellStyle name="Normal 13 3 5 2 2 4" xfId="3274"/>
    <cellStyle name="Normal 13 3 5 2 3" xfId="4352"/>
    <cellStyle name="Normal 13 3 5 2 4" xfId="4353"/>
    <cellStyle name="Normal 13 3 5 2 5" xfId="3069"/>
    <cellStyle name="Normal 13 3 5 3" xfId="1332"/>
    <cellStyle name="Normal 13 3 5 3 2" xfId="4354"/>
    <cellStyle name="Normal 13 3 5 3 3" xfId="4355"/>
    <cellStyle name="Normal 13 3 5 3 4" xfId="3273"/>
    <cellStyle name="Normal 13 3 5 4" xfId="4356"/>
    <cellStyle name="Normal 13 3 5 5" xfId="4357"/>
    <cellStyle name="Normal 13 3 5 6" xfId="2702"/>
    <cellStyle name="Normal 13 3 6" xfId="316"/>
    <cellStyle name="Normal 13 3 6 2" xfId="944"/>
    <cellStyle name="Normal 13 3 6 2 2" xfId="1335"/>
    <cellStyle name="Normal 13 3 6 2 2 2" xfId="4358"/>
    <cellStyle name="Normal 13 3 6 2 2 3" xfId="4359"/>
    <cellStyle name="Normal 13 3 6 2 2 4" xfId="3276"/>
    <cellStyle name="Normal 13 3 6 2 3" xfId="4360"/>
    <cellStyle name="Normal 13 3 6 2 4" xfId="4361"/>
    <cellStyle name="Normal 13 3 6 2 5" xfId="2975"/>
    <cellStyle name="Normal 13 3 6 3" xfId="1334"/>
    <cellStyle name="Normal 13 3 6 3 2" xfId="4362"/>
    <cellStyle name="Normal 13 3 6 3 3" xfId="4363"/>
    <cellStyle name="Normal 13 3 6 3 4" xfId="3275"/>
    <cellStyle name="Normal 13 3 6 4" xfId="4364"/>
    <cellStyle name="Normal 13 3 6 5" xfId="4365"/>
    <cellStyle name="Normal 13 3 6 6" xfId="2518"/>
    <cellStyle name="Normal 13 3 7" xfId="799"/>
    <cellStyle name="Normal 13 3 7 2" xfId="1336"/>
    <cellStyle name="Normal 13 3 7 2 2" xfId="4366"/>
    <cellStyle name="Normal 13 3 7 2 3" xfId="4367"/>
    <cellStyle name="Normal 13 3 7 2 4" xfId="3277"/>
    <cellStyle name="Normal 13 3 7 3" xfId="4368"/>
    <cellStyle name="Normal 13 3 7 4" xfId="4369"/>
    <cellStyle name="Normal 13 3 7 5" xfId="2840"/>
    <cellStyle name="Normal 13 3 8" xfId="1266"/>
    <cellStyle name="Normal 13 3 8 2" xfId="4370"/>
    <cellStyle name="Normal 13 3 8 3" xfId="4371"/>
    <cellStyle name="Normal 13 3 8 4" xfId="3207"/>
    <cellStyle name="Normal 13 3 9" xfId="209"/>
    <cellStyle name="Normal 13 3 9 2" xfId="4372"/>
    <cellStyle name="Normal 13 3 9 3" xfId="4373"/>
    <cellStyle name="Normal 13 3 9 4" xfId="2473"/>
    <cellStyle name="Normal 13 4" xfId="250"/>
    <cellStyle name="Normal 13 4 10" xfId="2145"/>
    <cellStyle name="Normal 13 4 10 2" xfId="4374"/>
    <cellStyle name="Normal 13 4 10 3" xfId="4375"/>
    <cellStyle name="Normal 13 4 10 4" xfId="3985"/>
    <cellStyle name="Normal 13 4 11" xfId="2293"/>
    <cellStyle name="Normal 13 4 11 2" xfId="4376"/>
    <cellStyle name="Normal 13 4 11 3" xfId="4121"/>
    <cellStyle name="Normal 13 4 12" xfId="4377"/>
    <cellStyle name="Normal 13 4 13" xfId="4378"/>
    <cellStyle name="Normal 13 4 14" xfId="2512"/>
    <cellStyle name="Normal 13 4 2" xfId="369"/>
    <cellStyle name="Normal 13 4 2 10" xfId="4379"/>
    <cellStyle name="Normal 13 4 2 11" xfId="2559"/>
    <cellStyle name="Normal 13 4 2 2" xfId="594"/>
    <cellStyle name="Normal 13 4 2 2 2" xfId="1111"/>
    <cellStyle name="Normal 13 4 2 2 2 2" xfId="1339"/>
    <cellStyle name="Normal 13 4 2 2 2 2 2" xfId="4380"/>
    <cellStyle name="Normal 13 4 2 2 2 2 3" xfId="4381"/>
    <cellStyle name="Normal 13 4 2 2 2 2 4" xfId="3280"/>
    <cellStyle name="Normal 13 4 2 2 2 3" xfId="4382"/>
    <cellStyle name="Normal 13 4 2 2 2 4" xfId="4383"/>
    <cellStyle name="Normal 13 4 2 2 2 5" xfId="3064"/>
    <cellStyle name="Normal 13 4 2 2 3" xfId="1338"/>
    <cellStyle name="Normal 13 4 2 2 3 2" xfId="4384"/>
    <cellStyle name="Normal 13 4 2 2 3 3" xfId="4385"/>
    <cellStyle name="Normal 13 4 2 2 3 4" xfId="3279"/>
    <cellStyle name="Normal 13 4 2 2 4" xfId="4386"/>
    <cellStyle name="Normal 13 4 2 2 5" xfId="4387"/>
    <cellStyle name="Normal 13 4 2 2 6" xfId="2652"/>
    <cellStyle name="Normal 13 4 2 3" xfId="736"/>
    <cellStyle name="Normal 13 4 2 3 2" xfId="1201"/>
    <cellStyle name="Normal 13 4 2 3 2 2" xfId="1341"/>
    <cellStyle name="Normal 13 4 2 3 2 2 2" xfId="4388"/>
    <cellStyle name="Normal 13 4 2 3 2 2 3" xfId="4389"/>
    <cellStyle name="Normal 13 4 2 3 2 2 4" xfId="3282"/>
    <cellStyle name="Normal 13 4 2 3 2 3" xfId="4390"/>
    <cellStyle name="Normal 13 4 2 3 2 4" xfId="4391"/>
    <cellStyle name="Normal 13 4 2 3 2 5" xfId="3154"/>
    <cellStyle name="Normal 13 4 2 3 3" xfId="1340"/>
    <cellStyle name="Normal 13 4 2 3 3 2" xfId="4392"/>
    <cellStyle name="Normal 13 4 2 3 3 3" xfId="4393"/>
    <cellStyle name="Normal 13 4 2 3 3 4" xfId="3281"/>
    <cellStyle name="Normal 13 4 2 3 4" xfId="4394"/>
    <cellStyle name="Normal 13 4 2 3 5" xfId="4395"/>
    <cellStyle name="Normal 13 4 2 3 6" xfId="2787"/>
    <cellStyle name="Normal 13 4 2 4" xfId="786"/>
    <cellStyle name="Normal 13 4 2 4 2" xfId="1249"/>
    <cellStyle name="Normal 13 4 2 4 2 2" xfId="1343"/>
    <cellStyle name="Normal 13 4 2 4 2 2 2" xfId="4396"/>
    <cellStyle name="Normal 13 4 2 4 2 2 3" xfId="4397"/>
    <cellStyle name="Normal 13 4 2 4 2 2 4" xfId="3284"/>
    <cellStyle name="Normal 13 4 2 4 2 3" xfId="4398"/>
    <cellStyle name="Normal 13 4 2 4 2 4" xfId="4399"/>
    <cellStyle name="Normal 13 4 2 4 2 5" xfId="3202"/>
    <cellStyle name="Normal 13 4 2 4 3" xfId="1342"/>
    <cellStyle name="Normal 13 4 2 4 3 2" xfId="4400"/>
    <cellStyle name="Normal 13 4 2 4 3 3" xfId="4401"/>
    <cellStyle name="Normal 13 4 2 4 3 4" xfId="3283"/>
    <cellStyle name="Normal 13 4 2 4 4" xfId="4402"/>
    <cellStyle name="Normal 13 4 2 4 5" xfId="4403"/>
    <cellStyle name="Normal 13 4 2 4 6" xfId="2835"/>
    <cellStyle name="Normal 13 4 2 5" xfId="889"/>
    <cellStyle name="Normal 13 4 2 5 2" xfId="1344"/>
    <cellStyle name="Normal 13 4 2 5 2 2" xfId="4404"/>
    <cellStyle name="Normal 13 4 2 5 2 3" xfId="4405"/>
    <cellStyle name="Normal 13 4 2 5 2 4" xfId="3285"/>
    <cellStyle name="Normal 13 4 2 5 3" xfId="4406"/>
    <cellStyle name="Normal 13 4 2 5 4" xfId="4407"/>
    <cellStyle name="Normal 13 4 2 5 5" xfId="2925"/>
    <cellStyle name="Normal 13 4 2 6" xfId="1337"/>
    <cellStyle name="Normal 13 4 2 6 2" xfId="4408"/>
    <cellStyle name="Normal 13 4 2 6 3" xfId="4409"/>
    <cellStyle name="Normal 13 4 2 6 4" xfId="3278"/>
    <cellStyle name="Normal 13 4 2 7" xfId="2196"/>
    <cellStyle name="Normal 13 4 2 7 2" xfId="4410"/>
    <cellStyle name="Normal 13 4 2 7 3" xfId="4411"/>
    <cellStyle name="Normal 13 4 2 7 4" xfId="4033"/>
    <cellStyle name="Normal 13 4 2 8" xfId="2340"/>
    <cellStyle name="Normal 13 4 2 8 2" xfId="4412"/>
    <cellStyle name="Normal 13 4 2 8 3" xfId="4168"/>
    <cellStyle name="Normal 13 4 2 9" xfId="4413"/>
    <cellStyle name="Normal 13 4 3" xfId="370"/>
    <cellStyle name="Normal 13 4 3 10" xfId="2560"/>
    <cellStyle name="Normal 13 4 3 2" xfId="595"/>
    <cellStyle name="Normal 13 4 3 2 2" xfId="1112"/>
    <cellStyle name="Normal 13 4 3 2 2 2" xfId="1347"/>
    <cellStyle name="Normal 13 4 3 2 2 2 2" xfId="4414"/>
    <cellStyle name="Normal 13 4 3 2 2 2 3" xfId="4415"/>
    <cellStyle name="Normal 13 4 3 2 2 2 4" xfId="3288"/>
    <cellStyle name="Normal 13 4 3 2 2 3" xfId="4416"/>
    <cellStyle name="Normal 13 4 3 2 2 4" xfId="4417"/>
    <cellStyle name="Normal 13 4 3 2 2 5" xfId="3065"/>
    <cellStyle name="Normal 13 4 3 2 3" xfId="1346"/>
    <cellStyle name="Normal 13 4 3 2 3 2" xfId="4418"/>
    <cellStyle name="Normal 13 4 3 2 3 3" xfId="4419"/>
    <cellStyle name="Normal 13 4 3 2 3 4" xfId="3287"/>
    <cellStyle name="Normal 13 4 3 2 4" xfId="4420"/>
    <cellStyle name="Normal 13 4 3 2 5" xfId="4421"/>
    <cellStyle name="Normal 13 4 3 2 6" xfId="2653"/>
    <cellStyle name="Normal 13 4 3 3" xfId="737"/>
    <cellStyle name="Normal 13 4 3 3 2" xfId="1202"/>
    <cellStyle name="Normal 13 4 3 3 2 2" xfId="1349"/>
    <cellStyle name="Normal 13 4 3 3 2 2 2" xfId="4422"/>
    <cellStyle name="Normal 13 4 3 3 2 2 3" xfId="4423"/>
    <cellStyle name="Normal 13 4 3 3 2 2 4" xfId="3290"/>
    <cellStyle name="Normal 13 4 3 3 2 3" xfId="4424"/>
    <cellStyle name="Normal 13 4 3 3 2 4" xfId="4425"/>
    <cellStyle name="Normal 13 4 3 3 2 5" xfId="3155"/>
    <cellStyle name="Normal 13 4 3 3 3" xfId="1348"/>
    <cellStyle name="Normal 13 4 3 3 3 2" xfId="4426"/>
    <cellStyle name="Normal 13 4 3 3 3 3" xfId="4427"/>
    <cellStyle name="Normal 13 4 3 3 3 4" xfId="3289"/>
    <cellStyle name="Normal 13 4 3 3 4" xfId="4428"/>
    <cellStyle name="Normal 13 4 3 3 5" xfId="4429"/>
    <cellStyle name="Normal 13 4 3 3 6" xfId="2788"/>
    <cellStyle name="Normal 13 4 3 4" xfId="890"/>
    <cellStyle name="Normal 13 4 3 4 2" xfId="1350"/>
    <cellStyle name="Normal 13 4 3 4 2 2" xfId="4430"/>
    <cellStyle name="Normal 13 4 3 4 2 3" xfId="4431"/>
    <cellStyle name="Normal 13 4 3 4 2 4" xfId="3291"/>
    <cellStyle name="Normal 13 4 3 4 3" xfId="4432"/>
    <cellStyle name="Normal 13 4 3 4 4" xfId="4433"/>
    <cellStyle name="Normal 13 4 3 4 5" xfId="2926"/>
    <cellStyle name="Normal 13 4 3 5" xfId="1345"/>
    <cellStyle name="Normal 13 4 3 5 2" xfId="4434"/>
    <cellStyle name="Normal 13 4 3 5 3" xfId="4435"/>
    <cellStyle name="Normal 13 4 3 5 4" xfId="3286"/>
    <cellStyle name="Normal 13 4 3 6" xfId="2197"/>
    <cellStyle name="Normal 13 4 3 6 2" xfId="4436"/>
    <cellStyle name="Normal 13 4 3 6 3" xfId="4437"/>
    <cellStyle name="Normal 13 4 3 6 4" xfId="4034"/>
    <cellStyle name="Normal 13 4 3 7" xfId="2341"/>
    <cellStyle name="Normal 13 4 3 7 2" xfId="4438"/>
    <cellStyle name="Normal 13 4 3 7 3" xfId="4169"/>
    <cellStyle name="Normal 13 4 3 8" xfId="4439"/>
    <cellStyle name="Normal 13 4 3 9" xfId="4440"/>
    <cellStyle name="Normal 13 4 4" xfId="481"/>
    <cellStyle name="Normal 13 4 4 2" xfId="1041"/>
    <cellStyle name="Normal 13 4 4 2 2" xfId="1352"/>
    <cellStyle name="Normal 13 4 4 2 2 2" xfId="4441"/>
    <cellStyle name="Normal 13 4 4 2 2 3" xfId="4442"/>
    <cellStyle name="Normal 13 4 4 2 2 4" xfId="3293"/>
    <cellStyle name="Normal 13 4 4 2 3" xfId="4443"/>
    <cellStyle name="Normal 13 4 4 2 4" xfId="4444"/>
    <cellStyle name="Normal 13 4 4 2 5" xfId="3057"/>
    <cellStyle name="Normal 13 4 4 3" xfId="1351"/>
    <cellStyle name="Normal 13 4 4 3 2" xfId="4445"/>
    <cellStyle name="Normal 13 4 4 3 3" xfId="4446"/>
    <cellStyle name="Normal 13 4 4 3 4" xfId="3292"/>
    <cellStyle name="Normal 13 4 4 4" xfId="4447"/>
    <cellStyle name="Normal 13 4 4 5" xfId="4448"/>
    <cellStyle name="Normal 13 4 4 6" xfId="2605"/>
    <cellStyle name="Normal 13 4 5" xfId="688"/>
    <cellStyle name="Normal 13 4 5 2" xfId="1154"/>
    <cellStyle name="Normal 13 4 5 2 2" xfId="1354"/>
    <cellStyle name="Normal 13 4 5 2 2 2" xfId="4449"/>
    <cellStyle name="Normal 13 4 5 2 2 3" xfId="4450"/>
    <cellStyle name="Normal 13 4 5 2 2 4" xfId="3295"/>
    <cellStyle name="Normal 13 4 5 2 3" xfId="4451"/>
    <cellStyle name="Normal 13 4 5 2 4" xfId="4452"/>
    <cellStyle name="Normal 13 4 5 2 5" xfId="3107"/>
    <cellStyle name="Normal 13 4 5 3" xfId="1353"/>
    <cellStyle name="Normal 13 4 5 3 2" xfId="4453"/>
    <cellStyle name="Normal 13 4 5 3 3" xfId="4454"/>
    <cellStyle name="Normal 13 4 5 3 4" xfId="3294"/>
    <cellStyle name="Normal 13 4 5 4" xfId="4455"/>
    <cellStyle name="Normal 13 4 5 5" xfId="4456"/>
    <cellStyle name="Normal 13 4 5 6" xfId="2740"/>
    <cellStyle name="Normal 13 4 6" xfId="785"/>
    <cellStyle name="Normal 13 4 6 2" xfId="1248"/>
    <cellStyle name="Normal 13 4 6 2 2" xfId="1356"/>
    <cellStyle name="Normal 13 4 6 2 2 2" xfId="4457"/>
    <cellStyle name="Normal 13 4 6 2 2 3" xfId="4458"/>
    <cellStyle name="Normal 13 4 6 2 2 4" xfId="3297"/>
    <cellStyle name="Normal 13 4 6 2 3" xfId="4459"/>
    <cellStyle name="Normal 13 4 6 2 4" xfId="4460"/>
    <cellStyle name="Normal 13 4 6 2 5" xfId="3201"/>
    <cellStyle name="Normal 13 4 6 3" xfId="1355"/>
    <cellStyle name="Normal 13 4 6 3 2" xfId="4461"/>
    <cellStyle name="Normal 13 4 6 3 3" xfId="4462"/>
    <cellStyle name="Normal 13 4 6 3 4" xfId="3296"/>
    <cellStyle name="Normal 13 4 6 4" xfId="4463"/>
    <cellStyle name="Normal 13 4 6 5" xfId="4464"/>
    <cellStyle name="Normal 13 4 6 6" xfId="2834"/>
    <cellStyle name="Normal 13 4 7" xfId="365"/>
    <cellStyle name="Normal 13 4 7 2" xfId="990"/>
    <cellStyle name="Normal 13 4 7 2 2" xfId="1358"/>
    <cellStyle name="Normal 13 4 7 2 2 2" xfId="4465"/>
    <cellStyle name="Normal 13 4 7 2 2 3" xfId="4466"/>
    <cellStyle name="Normal 13 4 7 2 2 4" xfId="3299"/>
    <cellStyle name="Normal 13 4 7 2 3" xfId="4467"/>
    <cellStyle name="Normal 13 4 7 2 4" xfId="4468"/>
    <cellStyle name="Normal 13 4 7 2 5" xfId="3013"/>
    <cellStyle name="Normal 13 4 7 3" xfId="1357"/>
    <cellStyle name="Normal 13 4 7 3 2" xfId="4469"/>
    <cellStyle name="Normal 13 4 7 3 3" xfId="4470"/>
    <cellStyle name="Normal 13 4 7 3 4" xfId="3298"/>
    <cellStyle name="Normal 13 4 7 4" xfId="4471"/>
    <cellStyle name="Normal 13 4 7 5" xfId="4472"/>
    <cellStyle name="Normal 13 4 7 6" xfId="2556"/>
    <cellStyle name="Normal 13 4 8" xfId="839"/>
    <cellStyle name="Normal 13 4 8 2" xfId="1359"/>
    <cellStyle name="Normal 13 4 8 2 2" xfId="4473"/>
    <cellStyle name="Normal 13 4 8 2 3" xfId="4474"/>
    <cellStyle name="Normal 13 4 8 2 4" xfId="3300"/>
    <cellStyle name="Normal 13 4 8 3" xfId="4475"/>
    <cellStyle name="Normal 13 4 8 4" xfId="4476"/>
    <cellStyle name="Normal 13 4 8 5" xfId="2878"/>
    <cellStyle name="Normal 13 4 9" xfId="1304"/>
    <cellStyle name="Normal 13 4 9 2" xfId="4477"/>
    <cellStyle name="Normal 13 4 9 3" xfId="4478"/>
    <cellStyle name="Normal 13 4 9 4" xfId="3245"/>
    <cellStyle name="Normal 13 5" xfId="371"/>
    <cellStyle name="Normal 13 5 10" xfId="4479"/>
    <cellStyle name="Normal 13 5 11" xfId="2561"/>
    <cellStyle name="Normal 13 5 2" xfId="638"/>
    <cellStyle name="Normal 13 5 2 2" xfId="779"/>
    <cellStyle name="Normal 13 5 2 2 2" xfId="1244"/>
    <cellStyle name="Normal 13 5 2 2 2 2" xfId="1363"/>
    <cellStyle name="Normal 13 5 2 2 2 2 2" xfId="4480"/>
    <cellStyle name="Normal 13 5 2 2 2 2 3" xfId="4481"/>
    <cellStyle name="Normal 13 5 2 2 2 2 4" xfId="3304"/>
    <cellStyle name="Normal 13 5 2 2 2 3" xfId="4482"/>
    <cellStyle name="Normal 13 5 2 2 2 4" xfId="4483"/>
    <cellStyle name="Normal 13 5 2 2 2 5" xfId="3197"/>
    <cellStyle name="Normal 13 5 2 2 3" xfId="1362"/>
    <cellStyle name="Normal 13 5 2 2 3 2" xfId="4484"/>
    <cellStyle name="Normal 13 5 2 2 3 3" xfId="4485"/>
    <cellStyle name="Normal 13 5 2 2 3 4" xfId="3303"/>
    <cellStyle name="Normal 13 5 2 2 4" xfId="4486"/>
    <cellStyle name="Normal 13 5 2 2 5" xfId="4487"/>
    <cellStyle name="Normal 13 5 2 2 6" xfId="2830"/>
    <cellStyle name="Normal 13 5 2 3" xfId="932"/>
    <cellStyle name="Normal 13 5 2 3 2" xfId="1364"/>
    <cellStyle name="Normal 13 5 2 3 2 2" xfId="4488"/>
    <cellStyle name="Normal 13 5 2 3 2 3" xfId="4489"/>
    <cellStyle name="Normal 13 5 2 3 2 4" xfId="3305"/>
    <cellStyle name="Normal 13 5 2 3 3" xfId="4490"/>
    <cellStyle name="Normal 13 5 2 3 4" xfId="4491"/>
    <cellStyle name="Normal 13 5 2 3 5" xfId="2968"/>
    <cellStyle name="Normal 13 5 2 4" xfId="1361"/>
    <cellStyle name="Normal 13 5 2 4 2" xfId="4492"/>
    <cellStyle name="Normal 13 5 2 4 3" xfId="4493"/>
    <cellStyle name="Normal 13 5 2 4 4" xfId="3302"/>
    <cellStyle name="Normal 13 5 2 5" xfId="2239"/>
    <cellStyle name="Normal 13 5 2 5 2" xfId="4494"/>
    <cellStyle name="Normal 13 5 2 5 3" xfId="4495"/>
    <cellStyle name="Normal 13 5 2 5 4" xfId="4076"/>
    <cellStyle name="Normal 13 5 2 6" xfId="2383"/>
    <cellStyle name="Normal 13 5 2 6 2" xfId="4496"/>
    <cellStyle name="Normal 13 5 2 6 3" xfId="4211"/>
    <cellStyle name="Normal 13 5 2 7" xfId="4497"/>
    <cellStyle name="Normal 13 5 2 8" xfId="4498"/>
    <cellStyle name="Normal 13 5 2 9" xfId="2695"/>
    <cellStyle name="Normal 13 5 3" xfId="489"/>
    <cellStyle name="Normal 13 5 3 2" xfId="1048"/>
    <cellStyle name="Normal 13 5 3 2 2" xfId="1366"/>
    <cellStyle name="Normal 13 5 3 2 2 2" xfId="4499"/>
    <cellStyle name="Normal 13 5 3 2 2 3" xfId="4500"/>
    <cellStyle name="Normal 13 5 3 2 2 4" xfId="3307"/>
    <cellStyle name="Normal 13 5 3 2 3" xfId="4501"/>
    <cellStyle name="Normal 13 5 3 2 4" xfId="4502"/>
    <cellStyle name="Normal 13 5 3 2 5" xfId="3062"/>
    <cellStyle name="Normal 13 5 3 3" xfId="1365"/>
    <cellStyle name="Normal 13 5 3 3 2" xfId="4503"/>
    <cellStyle name="Normal 13 5 3 3 3" xfId="4504"/>
    <cellStyle name="Normal 13 5 3 3 4" xfId="3306"/>
    <cellStyle name="Normal 13 5 3 4" xfId="4505"/>
    <cellStyle name="Normal 13 5 3 5" xfId="4506"/>
    <cellStyle name="Normal 13 5 3 6" xfId="2611"/>
    <cellStyle name="Normal 13 5 4" xfId="694"/>
    <cellStyle name="Normal 13 5 4 2" xfId="1160"/>
    <cellStyle name="Normal 13 5 4 2 2" xfId="1368"/>
    <cellStyle name="Normal 13 5 4 2 2 2" xfId="4507"/>
    <cellStyle name="Normal 13 5 4 2 2 3" xfId="4508"/>
    <cellStyle name="Normal 13 5 4 2 2 4" xfId="3309"/>
    <cellStyle name="Normal 13 5 4 2 3" xfId="4509"/>
    <cellStyle name="Normal 13 5 4 2 4" xfId="4510"/>
    <cellStyle name="Normal 13 5 4 2 5" xfId="3113"/>
    <cellStyle name="Normal 13 5 4 3" xfId="1367"/>
    <cellStyle name="Normal 13 5 4 3 2" xfId="4511"/>
    <cellStyle name="Normal 13 5 4 3 3" xfId="4512"/>
    <cellStyle name="Normal 13 5 4 3 4" xfId="3308"/>
    <cellStyle name="Normal 13 5 4 4" xfId="4513"/>
    <cellStyle name="Normal 13 5 4 5" xfId="4514"/>
    <cellStyle name="Normal 13 5 4 6" xfId="2746"/>
    <cellStyle name="Normal 13 5 5" xfId="845"/>
    <cellStyle name="Normal 13 5 5 2" xfId="1369"/>
    <cellStyle name="Normal 13 5 5 2 2" xfId="4515"/>
    <cellStyle name="Normal 13 5 5 2 3" xfId="4516"/>
    <cellStyle name="Normal 13 5 5 2 4" xfId="3310"/>
    <cellStyle name="Normal 13 5 5 3" xfId="4517"/>
    <cellStyle name="Normal 13 5 5 4" xfId="4518"/>
    <cellStyle name="Normal 13 5 5 5" xfId="2884"/>
    <cellStyle name="Normal 13 5 6" xfId="1360"/>
    <cellStyle name="Normal 13 5 6 2" xfId="4519"/>
    <cellStyle name="Normal 13 5 6 3" xfId="4520"/>
    <cellStyle name="Normal 13 5 6 4" xfId="3301"/>
    <cellStyle name="Normal 13 5 7" xfId="2151"/>
    <cellStyle name="Normal 13 5 7 2" xfId="4521"/>
    <cellStyle name="Normal 13 5 7 3" xfId="4522"/>
    <cellStyle name="Normal 13 5 7 4" xfId="3991"/>
    <cellStyle name="Normal 13 5 8" xfId="2299"/>
    <cellStyle name="Normal 13 5 8 2" xfId="4523"/>
    <cellStyle name="Normal 13 5 8 3" xfId="4127"/>
    <cellStyle name="Normal 13 5 9" xfId="4524"/>
    <cellStyle name="Normal 13 6" xfId="430"/>
    <cellStyle name="Normal 13 6 2" xfId="1001"/>
    <cellStyle name="Normal 13 6 2 2" xfId="1371"/>
    <cellStyle name="Normal 13 6 2 2 2" xfId="4525"/>
    <cellStyle name="Normal 13 6 2 2 3" xfId="4526"/>
    <cellStyle name="Normal 13 6 2 2 4" xfId="3312"/>
    <cellStyle name="Normal 13 6 2 3" xfId="4527"/>
    <cellStyle name="Normal 13 6 2 4" xfId="4528"/>
    <cellStyle name="Normal 13 6 2 5" xfId="3017"/>
    <cellStyle name="Normal 13 6 3" xfId="1370"/>
    <cellStyle name="Normal 13 6 3 2" xfId="4529"/>
    <cellStyle name="Normal 13 6 3 3" xfId="4530"/>
    <cellStyle name="Normal 13 6 3 4" xfId="3311"/>
    <cellStyle name="Normal 13 6 4" xfId="4531"/>
    <cellStyle name="Normal 13 6 5" xfId="4532"/>
    <cellStyle name="Normal 13 6 6" xfId="2565"/>
    <cellStyle name="Normal 13 7" xfId="648"/>
    <cellStyle name="Normal 13 7 2" xfId="1114"/>
    <cellStyle name="Normal 13 7 2 2" xfId="1373"/>
    <cellStyle name="Normal 13 7 2 2 2" xfId="4533"/>
    <cellStyle name="Normal 13 7 2 2 3" xfId="4534"/>
    <cellStyle name="Normal 13 7 2 2 4" xfId="3314"/>
    <cellStyle name="Normal 13 7 2 3" xfId="4535"/>
    <cellStyle name="Normal 13 7 2 4" xfId="4536"/>
    <cellStyle name="Normal 13 7 2 5" xfId="3067"/>
    <cellStyle name="Normal 13 7 3" xfId="1372"/>
    <cellStyle name="Normal 13 7 3 2" xfId="4537"/>
    <cellStyle name="Normal 13 7 3 3" xfId="4538"/>
    <cellStyle name="Normal 13 7 3 4" xfId="3313"/>
    <cellStyle name="Normal 13 7 4" xfId="4539"/>
    <cellStyle name="Normal 13 7 5" xfId="4540"/>
    <cellStyle name="Normal 13 7 6" xfId="2700"/>
    <cellStyle name="Normal 13 8" xfId="314"/>
    <cellStyle name="Normal 13 8 2" xfId="942"/>
    <cellStyle name="Normal 13 8 2 2" xfId="1375"/>
    <cellStyle name="Normal 13 8 2 2 2" xfId="4541"/>
    <cellStyle name="Normal 13 8 2 2 3" xfId="4542"/>
    <cellStyle name="Normal 13 8 2 2 4" xfId="3316"/>
    <cellStyle name="Normal 13 8 2 3" xfId="4543"/>
    <cellStyle name="Normal 13 8 2 4" xfId="4544"/>
    <cellStyle name="Normal 13 8 2 5" xfId="2973"/>
    <cellStyle name="Normal 13 8 3" xfId="1374"/>
    <cellStyle name="Normal 13 8 3 2" xfId="4545"/>
    <cellStyle name="Normal 13 8 3 3" xfId="4546"/>
    <cellStyle name="Normal 13 8 3 4" xfId="3315"/>
    <cellStyle name="Normal 13 8 4" xfId="4547"/>
    <cellStyle name="Normal 13 8 5" xfId="4548"/>
    <cellStyle name="Normal 13 8 6" xfId="2516"/>
    <cellStyle name="Normal 13 9" xfId="797"/>
    <cellStyle name="Normal 13 9 2" xfId="1376"/>
    <cellStyle name="Normal 13 9 2 2" xfId="4549"/>
    <cellStyle name="Normal 13 9 2 3" xfId="4550"/>
    <cellStyle name="Normal 13 9 2 4" xfId="3317"/>
    <cellStyle name="Normal 13 9 3" xfId="4551"/>
    <cellStyle name="Normal 13 9 4" xfId="4552"/>
    <cellStyle name="Normal 13 9 5" xfId="2838"/>
    <cellStyle name="Normal 130" xfId="2017"/>
    <cellStyle name="Normal 131" xfId="2012"/>
    <cellStyle name="Normal 132" xfId="180"/>
    <cellStyle name="Normal 132 2" xfId="4553"/>
    <cellStyle name="Normal 132 3" xfId="2469"/>
    <cellStyle name="Normal 133" xfId="238"/>
    <cellStyle name="Normal 133 2" xfId="4554"/>
    <cellStyle name="Normal 133 3" xfId="2502"/>
    <cellStyle name="Normal 134" xfId="2027"/>
    <cellStyle name="Normal 134 2" xfId="4555"/>
    <cellStyle name="Normal 134 3" xfId="3937"/>
    <cellStyle name="Normal 135" xfId="2034"/>
    <cellStyle name="Normal 135 2" xfId="4556"/>
    <cellStyle name="Normal 135 3" xfId="3938"/>
    <cellStyle name="Normal 136" xfId="2043"/>
    <cellStyle name="Normal 136 2" xfId="4557"/>
    <cellStyle name="Normal 136 3" xfId="3939"/>
    <cellStyle name="Normal 137" xfId="2049"/>
    <cellStyle name="Normal 138" xfId="2033"/>
    <cellStyle name="Normal 139" xfId="2040"/>
    <cellStyle name="Normal 14" xfId="53"/>
    <cellStyle name="Normal 14 10" xfId="1267"/>
    <cellStyle name="Normal 14 10 2" xfId="4558"/>
    <cellStyle name="Normal 14 10 3" xfId="4559"/>
    <cellStyle name="Normal 14 10 4" xfId="3208"/>
    <cellStyle name="Normal 14 11" xfId="210"/>
    <cellStyle name="Normal 14 11 2" xfId="4560"/>
    <cellStyle name="Normal 14 11 3" xfId="4561"/>
    <cellStyle name="Normal 14 11 4" xfId="2474"/>
    <cellStyle name="Normal 14 12" xfId="2105"/>
    <cellStyle name="Normal 14 12 2" xfId="4562"/>
    <cellStyle name="Normal 14 12 3" xfId="4563"/>
    <cellStyle name="Normal 14 12 4" xfId="3948"/>
    <cellStyle name="Normal 14 13" xfId="2256"/>
    <cellStyle name="Normal 14 13 2" xfId="4564"/>
    <cellStyle name="Normal 14 13 3" xfId="4084"/>
    <cellStyle name="Normal 14 14" xfId="2392"/>
    <cellStyle name="Normal 14 14 2" xfId="4565"/>
    <cellStyle name="Normal 14 15" xfId="4566"/>
    <cellStyle name="Normal 14 16" xfId="2433"/>
    <cellStyle name="Normal 14 2" xfId="106"/>
    <cellStyle name="Normal 14 2 10" xfId="2106"/>
    <cellStyle name="Normal 14 2 10 2" xfId="4567"/>
    <cellStyle name="Normal 14 2 10 3" xfId="4568"/>
    <cellStyle name="Normal 14 2 10 4" xfId="3949"/>
    <cellStyle name="Normal 14 2 11" xfId="2257"/>
    <cellStyle name="Normal 14 2 11 2" xfId="4569"/>
    <cellStyle name="Normal 14 2 11 3" xfId="4085"/>
    <cellStyle name="Normal 14 2 12" xfId="2403"/>
    <cellStyle name="Normal 14 2 12 2" xfId="4570"/>
    <cellStyle name="Normal 14 2 13" xfId="4571"/>
    <cellStyle name="Normal 14 2 14" xfId="2448"/>
    <cellStyle name="Normal 14 2 2" xfId="493"/>
    <cellStyle name="Normal 14 2 2 2" xfId="698"/>
    <cellStyle name="Normal 14 2 2 2 2" xfId="1164"/>
    <cellStyle name="Normal 14 2 2 2 2 2" xfId="1379"/>
    <cellStyle name="Normal 14 2 2 2 2 2 2" xfId="4572"/>
    <cellStyle name="Normal 14 2 2 2 2 2 3" xfId="4573"/>
    <cellStyle name="Normal 14 2 2 2 2 2 4" xfId="3320"/>
    <cellStyle name="Normal 14 2 2 2 2 3" xfId="4574"/>
    <cellStyle name="Normal 14 2 2 2 2 4" xfId="4575"/>
    <cellStyle name="Normal 14 2 2 2 2 5" xfId="3117"/>
    <cellStyle name="Normal 14 2 2 2 3" xfId="1378"/>
    <cellStyle name="Normal 14 2 2 2 3 2" xfId="4576"/>
    <cellStyle name="Normal 14 2 2 2 3 3" xfId="4577"/>
    <cellStyle name="Normal 14 2 2 2 3 4" xfId="3319"/>
    <cellStyle name="Normal 14 2 2 2 4" xfId="4578"/>
    <cellStyle name="Normal 14 2 2 2 5" xfId="4579"/>
    <cellStyle name="Normal 14 2 2 2 6" xfId="2750"/>
    <cellStyle name="Normal 14 2 2 3" xfId="849"/>
    <cellStyle name="Normal 14 2 2 3 2" xfId="1380"/>
    <cellStyle name="Normal 14 2 2 3 2 2" xfId="4580"/>
    <cellStyle name="Normal 14 2 2 3 2 3" xfId="4581"/>
    <cellStyle name="Normal 14 2 2 3 2 4" xfId="3321"/>
    <cellStyle name="Normal 14 2 2 3 3" xfId="4582"/>
    <cellStyle name="Normal 14 2 2 3 4" xfId="4583"/>
    <cellStyle name="Normal 14 2 2 3 5" xfId="2888"/>
    <cellStyle name="Normal 14 2 2 4" xfId="1377"/>
    <cellStyle name="Normal 14 2 2 4 2" xfId="4584"/>
    <cellStyle name="Normal 14 2 2 4 3" xfId="4585"/>
    <cellStyle name="Normal 14 2 2 4 4" xfId="3318"/>
    <cellStyle name="Normal 14 2 2 5" xfId="2155"/>
    <cellStyle name="Normal 14 2 2 5 2" xfId="4586"/>
    <cellStyle name="Normal 14 2 2 5 3" xfId="4587"/>
    <cellStyle name="Normal 14 2 2 5 4" xfId="3995"/>
    <cellStyle name="Normal 14 2 2 6" xfId="2303"/>
    <cellStyle name="Normal 14 2 2 6 2" xfId="4588"/>
    <cellStyle name="Normal 14 2 2 6 3" xfId="4131"/>
    <cellStyle name="Normal 14 2 2 7" xfId="4589"/>
    <cellStyle name="Normal 14 2 2 8" xfId="4590"/>
    <cellStyle name="Normal 14 2 2 9" xfId="2615"/>
    <cellStyle name="Normal 14 2 3" xfId="600"/>
    <cellStyle name="Normal 14 2 3 2" xfId="742"/>
    <cellStyle name="Normal 14 2 3 2 2" xfId="1207"/>
    <cellStyle name="Normal 14 2 3 2 2 2" xfId="1383"/>
    <cellStyle name="Normal 14 2 3 2 2 2 2" xfId="4591"/>
    <cellStyle name="Normal 14 2 3 2 2 2 3" xfId="4592"/>
    <cellStyle name="Normal 14 2 3 2 2 2 4" xfId="3324"/>
    <cellStyle name="Normal 14 2 3 2 2 3" xfId="4593"/>
    <cellStyle name="Normal 14 2 3 2 2 4" xfId="4594"/>
    <cellStyle name="Normal 14 2 3 2 2 5" xfId="3160"/>
    <cellStyle name="Normal 14 2 3 2 3" xfId="1382"/>
    <cellStyle name="Normal 14 2 3 2 3 2" xfId="4595"/>
    <cellStyle name="Normal 14 2 3 2 3 3" xfId="4596"/>
    <cellStyle name="Normal 14 2 3 2 3 4" xfId="3323"/>
    <cellStyle name="Normal 14 2 3 2 4" xfId="4597"/>
    <cellStyle name="Normal 14 2 3 2 5" xfId="4598"/>
    <cellStyle name="Normal 14 2 3 2 6" xfId="2793"/>
    <cellStyle name="Normal 14 2 3 3" xfId="895"/>
    <cellStyle name="Normal 14 2 3 3 2" xfId="1384"/>
    <cellStyle name="Normal 14 2 3 3 2 2" xfId="4599"/>
    <cellStyle name="Normal 14 2 3 3 2 3" xfId="4600"/>
    <cellStyle name="Normal 14 2 3 3 2 4" xfId="3325"/>
    <cellStyle name="Normal 14 2 3 3 3" xfId="4601"/>
    <cellStyle name="Normal 14 2 3 3 4" xfId="4602"/>
    <cellStyle name="Normal 14 2 3 3 5" xfId="2931"/>
    <cellStyle name="Normal 14 2 3 4" xfId="1381"/>
    <cellStyle name="Normal 14 2 3 4 2" xfId="4603"/>
    <cellStyle name="Normal 14 2 3 4 3" xfId="4604"/>
    <cellStyle name="Normal 14 2 3 4 4" xfId="3322"/>
    <cellStyle name="Normal 14 2 3 5" xfId="2202"/>
    <cellStyle name="Normal 14 2 3 5 2" xfId="4605"/>
    <cellStyle name="Normal 14 2 3 5 3" xfId="4606"/>
    <cellStyle name="Normal 14 2 3 5 4" xfId="4039"/>
    <cellStyle name="Normal 14 2 3 6" xfId="2346"/>
    <cellStyle name="Normal 14 2 3 6 2" xfId="4607"/>
    <cellStyle name="Normal 14 2 3 6 3" xfId="4174"/>
    <cellStyle name="Normal 14 2 3 7" xfId="4608"/>
    <cellStyle name="Normal 14 2 3 8" xfId="4609"/>
    <cellStyle name="Normal 14 2 3 9" xfId="2658"/>
    <cellStyle name="Normal 14 2 4" xfId="434"/>
    <cellStyle name="Normal 14 2 4 2" xfId="1005"/>
    <cellStyle name="Normal 14 2 4 2 2" xfId="1386"/>
    <cellStyle name="Normal 14 2 4 2 2 2" xfId="4610"/>
    <cellStyle name="Normal 14 2 4 2 2 3" xfId="4611"/>
    <cellStyle name="Normal 14 2 4 2 2 4" xfId="3327"/>
    <cellStyle name="Normal 14 2 4 2 3" xfId="4612"/>
    <cellStyle name="Normal 14 2 4 2 4" xfId="4613"/>
    <cellStyle name="Normal 14 2 4 2 5" xfId="3021"/>
    <cellStyle name="Normal 14 2 4 3" xfId="1385"/>
    <cellStyle name="Normal 14 2 4 3 2" xfId="4614"/>
    <cellStyle name="Normal 14 2 4 3 3" xfId="4615"/>
    <cellStyle name="Normal 14 2 4 3 4" xfId="3326"/>
    <cellStyle name="Normal 14 2 4 4" xfId="4616"/>
    <cellStyle name="Normal 14 2 4 5" xfId="4617"/>
    <cellStyle name="Normal 14 2 4 6" xfId="2569"/>
    <cellStyle name="Normal 14 2 5" xfId="652"/>
    <cellStyle name="Normal 14 2 5 2" xfId="1118"/>
    <cellStyle name="Normal 14 2 5 2 2" xfId="1388"/>
    <cellStyle name="Normal 14 2 5 2 2 2" xfId="4618"/>
    <cellStyle name="Normal 14 2 5 2 2 3" xfId="4619"/>
    <cellStyle name="Normal 14 2 5 2 2 4" xfId="3329"/>
    <cellStyle name="Normal 14 2 5 2 3" xfId="4620"/>
    <cellStyle name="Normal 14 2 5 2 4" xfId="4621"/>
    <cellStyle name="Normal 14 2 5 2 5" xfId="3071"/>
    <cellStyle name="Normal 14 2 5 3" xfId="1387"/>
    <cellStyle name="Normal 14 2 5 3 2" xfId="4622"/>
    <cellStyle name="Normal 14 2 5 3 3" xfId="4623"/>
    <cellStyle name="Normal 14 2 5 3 4" xfId="3328"/>
    <cellStyle name="Normal 14 2 5 4" xfId="4624"/>
    <cellStyle name="Normal 14 2 5 5" xfId="4625"/>
    <cellStyle name="Normal 14 2 5 6" xfId="2704"/>
    <cellStyle name="Normal 14 2 6" xfId="318"/>
    <cellStyle name="Normal 14 2 6 2" xfId="946"/>
    <cellStyle name="Normal 14 2 6 2 2" xfId="1390"/>
    <cellStyle name="Normal 14 2 6 2 2 2" xfId="4626"/>
    <cellStyle name="Normal 14 2 6 2 2 3" xfId="4627"/>
    <cellStyle name="Normal 14 2 6 2 2 4" xfId="3331"/>
    <cellStyle name="Normal 14 2 6 2 3" xfId="4628"/>
    <cellStyle name="Normal 14 2 6 2 4" xfId="4629"/>
    <cellStyle name="Normal 14 2 6 2 5" xfId="2977"/>
    <cellStyle name="Normal 14 2 6 3" xfId="1389"/>
    <cellStyle name="Normal 14 2 6 3 2" xfId="4630"/>
    <cellStyle name="Normal 14 2 6 3 3" xfId="4631"/>
    <cellStyle name="Normal 14 2 6 3 4" xfId="3330"/>
    <cellStyle name="Normal 14 2 6 4" xfId="4632"/>
    <cellStyle name="Normal 14 2 6 5" xfId="4633"/>
    <cellStyle name="Normal 14 2 6 6" xfId="2520"/>
    <cellStyle name="Normal 14 2 7" xfId="801"/>
    <cellStyle name="Normal 14 2 7 2" xfId="1391"/>
    <cellStyle name="Normal 14 2 7 2 2" xfId="4634"/>
    <cellStyle name="Normal 14 2 7 2 3" xfId="4635"/>
    <cellStyle name="Normal 14 2 7 2 4" xfId="3332"/>
    <cellStyle name="Normal 14 2 7 3" xfId="4636"/>
    <cellStyle name="Normal 14 2 7 4" xfId="4637"/>
    <cellStyle name="Normal 14 2 7 5" xfId="2842"/>
    <cellStyle name="Normal 14 2 8" xfId="1268"/>
    <cellStyle name="Normal 14 2 8 2" xfId="4638"/>
    <cellStyle name="Normal 14 2 8 3" xfId="4639"/>
    <cellStyle name="Normal 14 2 8 4" xfId="3209"/>
    <cellStyle name="Normal 14 2 9" xfId="211"/>
    <cellStyle name="Normal 14 2 9 2" xfId="4640"/>
    <cellStyle name="Normal 14 2 9 3" xfId="4641"/>
    <cellStyle name="Normal 14 2 9 4" xfId="2475"/>
    <cellStyle name="Normal 14 3" xfId="143"/>
    <cellStyle name="Normal 14 3 10" xfId="2107"/>
    <cellStyle name="Normal 14 3 10 2" xfId="4642"/>
    <cellStyle name="Normal 14 3 10 3" xfId="4643"/>
    <cellStyle name="Normal 14 3 10 4" xfId="3950"/>
    <cellStyle name="Normal 14 3 11" xfId="2258"/>
    <cellStyle name="Normal 14 3 11 2" xfId="4644"/>
    <cellStyle name="Normal 14 3 11 3" xfId="4086"/>
    <cellStyle name="Normal 14 3 12" xfId="2404"/>
    <cellStyle name="Normal 14 3 12 2" xfId="4645"/>
    <cellStyle name="Normal 14 3 13" xfId="4646"/>
    <cellStyle name="Normal 14 3 14" xfId="2463"/>
    <cellStyle name="Normal 14 3 2" xfId="494"/>
    <cellStyle name="Normal 14 3 2 2" xfId="699"/>
    <cellStyle name="Normal 14 3 2 2 2" xfId="1165"/>
    <cellStyle name="Normal 14 3 2 2 2 2" xfId="1394"/>
    <cellStyle name="Normal 14 3 2 2 2 2 2" xfId="4647"/>
    <cellStyle name="Normal 14 3 2 2 2 2 3" xfId="4648"/>
    <cellStyle name="Normal 14 3 2 2 2 2 4" xfId="3335"/>
    <cellStyle name="Normal 14 3 2 2 2 3" xfId="4649"/>
    <cellStyle name="Normal 14 3 2 2 2 4" xfId="4650"/>
    <cellStyle name="Normal 14 3 2 2 2 5" xfId="3118"/>
    <cellStyle name="Normal 14 3 2 2 3" xfId="1393"/>
    <cellStyle name="Normal 14 3 2 2 3 2" xfId="4651"/>
    <cellStyle name="Normal 14 3 2 2 3 3" xfId="4652"/>
    <cellStyle name="Normal 14 3 2 2 3 4" xfId="3334"/>
    <cellStyle name="Normal 14 3 2 2 4" xfId="4653"/>
    <cellStyle name="Normal 14 3 2 2 5" xfId="4654"/>
    <cellStyle name="Normal 14 3 2 2 6" xfId="2751"/>
    <cellStyle name="Normal 14 3 2 3" xfId="850"/>
    <cellStyle name="Normal 14 3 2 3 2" xfId="1395"/>
    <cellStyle name="Normal 14 3 2 3 2 2" xfId="4655"/>
    <cellStyle name="Normal 14 3 2 3 2 3" xfId="4656"/>
    <cellStyle name="Normal 14 3 2 3 2 4" xfId="3336"/>
    <cellStyle name="Normal 14 3 2 3 3" xfId="4657"/>
    <cellStyle name="Normal 14 3 2 3 4" xfId="4658"/>
    <cellStyle name="Normal 14 3 2 3 5" xfId="2889"/>
    <cellStyle name="Normal 14 3 2 4" xfId="1392"/>
    <cellStyle name="Normal 14 3 2 4 2" xfId="4659"/>
    <cellStyle name="Normal 14 3 2 4 3" xfId="4660"/>
    <cellStyle name="Normal 14 3 2 4 4" xfId="3333"/>
    <cellStyle name="Normal 14 3 2 5" xfId="2156"/>
    <cellStyle name="Normal 14 3 2 5 2" xfId="4661"/>
    <cellStyle name="Normal 14 3 2 5 3" xfId="4662"/>
    <cellStyle name="Normal 14 3 2 5 4" xfId="3996"/>
    <cellStyle name="Normal 14 3 2 6" xfId="2304"/>
    <cellStyle name="Normal 14 3 2 6 2" xfId="4663"/>
    <cellStyle name="Normal 14 3 2 6 3" xfId="4132"/>
    <cellStyle name="Normal 14 3 2 7" xfId="4664"/>
    <cellStyle name="Normal 14 3 2 8" xfId="4665"/>
    <cellStyle name="Normal 14 3 2 9" xfId="2616"/>
    <cellStyle name="Normal 14 3 3" xfId="601"/>
    <cellStyle name="Normal 14 3 3 2" xfId="743"/>
    <cellStyle name="Normal 14 3 3 2 2" xfId="1208"/>
    <cellStyle name="Normal 14 3 3 2 2 2" xfId="1398"/>
    <cellStyle name="Normal 14 3 3 2 2 2 2" xfId="4666"/>
    <cellStyle name="Normal 14 3 3 2 2 2 3" xfId="4667"/>
    <cellStyle name="Normal 14 3 3 2 2 2 4" xfId="3339"/>
    <cellStyle name="Normal 14 3 3 2 2 3" xfId="4668"/>
    <cellStyle name="Normal 14 3 3 2 2 4" xfId="4669"/>
    <cellStyle name="Normal 14 3 3 2 2 5" xfId="3161"/>
    <cellStyle name="Normal 14 3 3 2 3" xfId="1397"/>
    <cellStyle name="Normal 14 3 3 2 3 2" xfId="4670"/>
    <cellStyle name="Normal 14 3 3 2 3 3" xfId="4671"/>
    <cellStyle name="Normal 14 3 3 2 3 4" xfId="3338"/>
    <cellStyle name="Normal 14 3 3 2 4" xfId="4672"/>
    <cellStyle name="Normal 14 3 3 2 5" xfId="4673"/>
    <cellStyle name="Normal 14 3 3 2 6" xfId="2794"/>
    <cellStyle name="Normal 14 3 3 3" xfId="896"/>
    <cellStyle name="Normal 14 3 3 3 2" xfId="1399"/>
    <cellStyle name="Normal 14 3 3 3 2 2" xfId="4674"/>
    <cellStyle name="Normal 14 3 3 3 2 3" xfId="4675"/>
    <cellStyle name="Normal 14 3 3 3 2 4" xfId="3340"/>
    <cellStyle name="Normal 14 3 3 3 3" xfId="4676"/>
    <cellStyle name="Normal 14 3 3 3 4" xfId="4677"/>
    <cellStyle name="Normal 14 3 3 3 5" xfId="2932"/>
    <cellStyle name="Normal 14 3 3 4" xfId="1396"/>
    <cellStyle name="Normal 14 3 3 4 2" xfId="4678"/>
    <cellStyle name="Normal 14 3 3 4 3" xfId="4679"/>
    <cellStyle name="Normal 14 3 3 4 4" xfId="3337"/>
    <cellStyle name="Normal 14 3 3 5" xfId="2203"/>
    <cellStyle name="Normal 14 3 3 5 2" xfId="4680"/>
    <cellStyle name="Normal 14 3 3 5 3" xfId="4681"/>
    <cellStyle name="Normal 14 3 3 5 4" xfId="4040"/>
    <cellStyle name="Normal 14 3 3 6" xfId="2347"/>
    <cellStyle name="Normal 14 3 3 6 2" xfId="4682"/>
    <cellStyle name="Normal 14 3 3 6 3" xfId="4175"/>
    <cellStyle name="Normal 14 3 3 7" xfId="4683"/>
    <cellStyle name="Normal 14 3 3 8" xfId="4684"/>
    <cellStyle name="Normal 14 3 3 9" xfId="2659"/>
    <cellStyle name="Normal 14 3 4" xfId="435"/>
    <cellStyle name="Normal 14 3 4 2" xfId="1006"/>
    <cellStyle name="Normal 14 3 4 2 2" xfId="1401"/>
    <cellStyle name="Normal 14 3 4 2 2 2" xfId="4685"/>
    <cellStyle name="Normal 14 3 4 2 2 3" xfId="4686"/>
    <cellStyle name="Normal 14 3 4 2 2 4" xfId="3342"/>
    <cellStyle name="Normal 14 3 4 2 3" xfId="4687"/>
    <cellStyle name="Normal 14 3 4 2 4" xfId="4688"/>
    <cellStyle name="Normal 14 3 4 2 5" xfId="3022"/>
    <cellStyle name="Normal 14 3 4 3" xfId="1400"/>
    <cellStyle name="Normal 14 3 4 3 2" xfId="4689"/>
    <cellStyle name="Normal 14 3 4 3 3" xfId="4690"/>
    <cellStyle name="Normal 14 3 4 3 4" xfId="3341"/>
    <cellStyle name="Normal 14 3 4 4" xfId="4691"/>
    <cellStyle name="Normal 14 3 4 5" xfId="4692"/>
    <cellStyle name="Normal 14 3 4 6" xfId="2570"/>
    <cellStyle name="Normal 14 3 5" xfId="653"/>
    <cellStyle name="Normal 14 3 5 2" xfId="1119"/>
    <cellStyle name="Normal 14 3 5 2 2" xfId="1403"/>
    <cellStyle name="Normal 14 3 5 2 2 2" xfId="4693"/>
    <cellStyle name="Normal 14 3 5 2 2 3" xfId="4694"/>
    <cellStyle name="Normal 14 3 5 2 2 4" xfId="3344"/>
    <cellStyle name="Normal 14 3 5 2 3" xfId="4695"/>
    <cellStyle name="Normal 14 3 5 2 4" xfId="4696"/>
    <cellStyle name="Normal 14 3 5 2 5" xfId="3072"/>
    <cellStyle name="Normal 14 3 5 3" xfId="1402"/>
    <cellStyle name="Normal 14 3 5 3 2" xfId="4697"/>
    <cellStyle name="Normal 14 3 5 3 3" xfId="4698"/>
    <cellStyle name="Normal 14 3 5 3 4" xfId="3343"/>
    <cellStyle name="Normal 14 3 5 4" xfId="4699"/>
    <cellStyle name="Normal 14 3 5 5" xfId="4700"/>
    <cellStyle name="Normal 14 3 5 6" xfId="2705"/>
    <cellStyle name="Normal 14 3 6" xfId="319"/>
    <cellStyle name="Normal 14 3 6 2" xfId="947"/>
    <cellStyle name="Normal 14 3 6 2 2" xfId="1405"/>
    <cellStyle name="Normal 14 3 6 2 2 2" xfId="4701"/>
    <cellStyle name="Normal 14 3 6 2 2 3" xfId="4702"/>
    <cellStyle name="Normal 14 3 6 2 2 4" xfId="3346"/>
    <cellStyle name="Normal 14 3 6 2 3" xfId="4703"/>
    <cellStyle name="Normal 14 3 6 2 4" xfId="4704"/>
    <cellStyle name="Normal 14 3 6 2 5" xfId="2978"/>
    <cellStyle name="Normal 14 3 6 3" xfId="1404"/>
    <cellStyle name="Normal 14 3 6 3 2" xfId="4705"/>
    <cellStyle name="Normal 14 3 6 3 3" xfId="4706"/>
    <cellStyle name="Normal 14 3 6 3 4" xfId="3345"/>
    <cellStyle name="Normal 14 3 6 4" xfId="4707"/>
    <cellStyle name="Normal 14 3 6 5" xfId="4708"/>
    <cellStyle name="Normal 14 3 6 6" xfId="2521"/>
    <cellStyle name="Normal 14 3 7" xfId="802"/>
    <cellStyle name="Normal 14 3 7 2" xfId="1406"/>
    <cellStyle name="Normal 14 3 7 2 2" xfId="4709"/>
    <cellStyle name="Normal 14 3 7 2 3" xfId="4710"/>
    <cellStyle name="Normal 14 3 7 2 4" xfId="3347"/>
    <cellStyle name="Normal 14 3 7 3" xfId="4711"/>
    <cellStyle name="Normal 14 3 7 4" xfId="4712"/>
    <cellStyle name="Normal 14 3 7 5" xfId="2843"/>
    <cellStyle name="Normal 14 3 8" xfId="1269"/>
    <cellStyle name="Normal 14 3 8 2" xfId="4713"/>
    <cellStyle name="Normal 14 3 8 3" xfId="4714"/>
    <cellStyle name="Normal 14 3 8 4" xfId="3210"/>
    <cellStyle name="Normal 14 3 9" xfId="212"/>
    <cellStyle name="Normal 14 3 9 2" xfId="4715"/>
    <cellStyle name="Normal 14 3 9 3" xfId="4716"/>
    <cellStyle name="Normal 14 3 9 4" xfId="2476"/>
    <cellStyle name="Normal 14 4" xfId="492"/>
    <cellStyle name="Normal 14 4 2" xfId="697"/>
    <cellStyle name="Normal 14 4 2 2" xfId="1163"/>
    <cellStyle name="Normal 14 4 2 2 2" xfId="1409"/>
    <cellStyle name="Normal 14 4 2 2 2 2" xfId="4717"/>
    <cellStyle name="Normal 14 4 2 2 2 3" xfId="4718"/>
    <cellStyle name="Normal 14 4 2 2 2 4" xfId="3350"/>
    <cellStyle name="Normal 14 4 2 2 3" xfId="4719"/>
    <cellStyle name="Normal 14 4 2 2 4" xfId="4720"/>
    <cellStyle name="Normal 14 4 2 2 5" xfId="3116"/>
    <cellStyle name="Normal 14 4 2 3" xfId="1408"/>
    <cellStyle name="Normal 14 4 2 3 2" xfId="4721"/>
    <cellStyle name="Normal 14 4 2 3 3" xfId="4722"/>
    <cellStyle name="Normal 14 4 2 3 4" xfId="3349"/>
    <cellStyle name="Normal 14 4 2 4" xfId="4723"/>
    <cellStyle name="Normal 14 4 2 5" xfId="4724"/>
    <cellStyle name="Normal 14 4 2 6" xfId="2749"/>
    <cellStyle name="Normal 14 4 3" xfId="848"/>
    <cellStyle name="Normal 14 4 3 2" xfId="1410"/>
    <cellStyle name="Normal 14 4 3 2 2" xfId="4725"/>
    <cellStyle name="Normal 14 4 3 2 3" xfId="4726"/>
    <cellStyle name="Normal 14 4 3 2 4" xfId="3351"/>
    <cellStyle name="Normal 14 4 3 3" xfId="4727"/>
    <cellStyle name="Normal 14 4 3 4" xfId="4728"/>
    <cellStyle name="Normal 14 4 3 5" xfId="2887"/>
    <cellStyle name="Normal 14 4 4" xfId="1407"/>
    <cellStyle name="Normal 14 4 4 2" xfId="4729"/>
    <cellStyle name="Normal 14 4 4 3" xfId="4730"/>
    <cellStyle name="Normal 14 4 4 4" xfId="3348"/>
    <cellStyle name="Normal 14 4 5" xfId="2154"/>
    <cellStyle name="Normal 14 4 5 2" xfId="4731"/>
    <cellStyle name="Normal 14 4 5 3" xfId="4732"/>
    <cellStyle name="Normal 14 4 5 4" xfId="3994"/>
    <cellStyle name="Normal 14 4 6" xfId="2302"/>
    <cellStyle name="Normal 14 4 6 2" xfId="4733"/>
    <cellStyle name="Normal 14 4 6 3" xfId="4130"/>
    <cellStyle name="Normal 14 4 7" xfId="4734"/>
    <cellStyle name="Normal 14 4 8" xfId="4735"/>
    <cellStyle name="Normal 14 4 9" xfId="2614"/>
    <cellStyle name="Normal 14 5" xfId="599"/>
    <cellStyle name="Normal 14 5 2" xfId="741"/>
    <cellStyle name="Normal 14 5 2 2" xfId="1206"/>
    <cellStyle name="Normal 14 5 2 2 2" xfId="1413"/>
    <cellStyle name="Normal 14 5 2 2 2 2" xfId="4736"/>
    <cellStyle name="Normal 14 5 2 2 2 3" xfId="4737"/>
    <cellStyle name="Normal 14 5 2 2 2 4" xfId="3354"/>
    <cellStyle name="Normal 14 5 2 2 3" xfId="4738"/>
    <cellStyle name="Normal 14 5 2 2 4" xfId="4739"/>
    <cellStyle name="Normal 14 5 2 2 5" xfId="3159"/>
    <cellStyle name="Normal 14 5 2 3" xfId="1412"/>
    <cellStyle name="Normal 14 5 2 3 2" xfId="4740"/>
    <cellStyle name="Normal 14 5 2 3 3" xfId="4741"/>
    <cellStyle name="Normal 14 5 2 3 4" xfId="3353"/>
    <cellStyle name="Normal 14 5 2 4" xfId="4742"/>
    <cellStyle name="Normal 14 5 2 5" xfId="4743"/>
    <cellStyle name="Normal 14 5 2 6" xfId="2792"/>
    <cellStyle name="Normal 14 5 3" xfId="894"/>
    <cellStyle name="Normal 14 5 3 2" xfId="1414"/>
    <cellStyle name="Normal 14 5 3 2 2" xfId="4744"/>
    <cellStyle name="Normal 14 5 3 2 3" xfId="4745"/>
    <cellStyle name="Normal 14 5 3 2 4" xfId="3355"/>
    <cellStyle name="Normal 14 5 3 3" xfId="4746"/>
    <cellStyle name="Normal 14 5 3 4" xfId="4747"/>
    <cellStyle name="Normal 14 5 3 5" xfId="2930"/>
    <cellStyle name="Normal 14 5 4" xfId="1411"/>
    <cellStyle name="Normal 14 5 4 2" xfId="4748"/>
    <cellStyle name="Normal 14 5 4 3" xfId="4749"/>
    <cellStyle name="Normal 14 5 4 4" xfId="3352"/>
    <cellStyle name="Normal 14 5 5" xfId="2201"/>
    <cellStyle name="Normal 14 5 5 2" xfId="4750"/>
    <cellStyle name="Normal 14 5 5 3" xfId="4751"/>
    <cellStyle name="Normal 14 5 5 4" xfId="4038"/>
    <cellStyle name="Normal 14 5 6" xfId="2345"/>
    <cellStyle name="Normal 14 5 6 2" xfId="4752"/>
    <cellStyle name="Normal 14 5 6 3" xfId="4173"/>
    <cellStyle name="Normal 14 5 7" xfId="4753"/>
    <cellStyle name="Normal 14 5 8" xfId="4754"/>
    <cellStyle name="Normal 14 5 9" xfId="2657"/>
    <cellStyle name="Normal 14 6" xfId="433"/>
    <cellStyle name="Normal 14 6 2" xfId="1004"/>
    <cellStyle name="Normal 14 6 2 2" xfId="1416"/>
    <cellStyle name="Normal 14 6 2 2 2" xfId="4755"/>
    <cellStyle name="Normal 14 6 2 2 3" xfId="4756"/>
    <cellStyle name="Normal 14 6 2 2 4" xfId="3357"/>
    <cellStyle name="Normal 14 6 2 3" xfId="4757"/>
    <cellStyle name="Normal 14 6 2 4" xfId="4758"/>
    <cellStyle name="Normal 14 6 2 5" xfId="3020"/>
    <cellStyle name="Normal 14 6 3" xfId="1415"/>
    <cellStyle name="Normal 14 6 3 2" xfId="4759"/>
    <cellStyle name="Normal 14 6 3 3" xfId="4760"/>
    <cellStyle name="Normal 14 6 3 4" xfId="3356"/>
    <cellStyle name="Normal 14 6 4" xfId="4761"/>
    <cellStyle name="Normal 14 6 5" xfId="4762"/>
    <cellStyle name="Normal 14 6 6" xfId="2568"/>
    <cellStyle name="Normal 14 7" xfId="651"/>
    <cellStyle name="Normal 14 7 2" xfId="1117"/>
    <cellStyle name="Normal 14 7 2 2" xfId="1418"/>
    <cellStyle name="Normal 14 7 2 2 2" xfId="4763"/>
    <cellStyle name="Normal 14 7 2 2 3" xfId="4764"/>
    <cellStyle name="Normal 14 7 2 2 4" xfId="3359"/>
    <cellStyle name="Normal 14 7 2 3" xfId="4765"/>
    <cellStyle name="Normal 14 7 2 4" xfId="4766"/>
    <cellStyle name="Normal 14 7 2 5" xfId="3070"/>
    <cellStyle name="Normal 14 7 3" xfId="1417"/>
    <cellStyle name="Normal 14 7 3 2" xfId="4767"/>
    <cellStyle name="Normal 14 7 3 3" xfId="4768"/>
    <cellStyle name="Normal 14 7 3 4" xfId="3358"/>
    <cellStyle name="Normal 14 7 4" xfId="4769"/>
    <cellStyle name="Normal 14 7 5" xfId="4770"/>
    <cellStyle name="Normal 14 7 6" xfId="2703"/>
    <cellStyle name="Normal 14 8" xfId="317"/>
    <cellStyle name="Normal 14 8 2" xfId="945"/>
    <cellStyle name="Normal 14 8 2 2" xfId="1420"/>
    <cellStyle name="Normal 14 8 2 2 2" xfId="4771"/>
    <cellStyle name="Normal 14 8 2 2 3" xfId="4772"/>
    <cellStyle name="Normal 14 8 2 2 4" xfId="3361"/>
    <cellStyle name="Normal 14 8 2 3" xfId="4773"/>
    <cellStyle name="Normal 14 8 2 4" xfId="4774"/>
    <cellStyle name="Normal 14 8 2 5" xfId="2976"/>
    <cellStyle name="Normal 14 8 3" xfId="1419"/>
    <cellStyle name="Normal 14 8 3 2" xfId="4775"/>
    <cellStyle name="Normal 14 8 3 3" xfId="4776"/>
    <cellStyle name="Normal 14 8 3 4" xfId="3360"/>
    <cellStyle name="Normal 14 8 4" xfId="4777"/>
    <cellStyle name="Normal 14 8 5" xfId="4778"/>
    <cellStyle name="Normal 14 8 6" xfId="2519"/>
    <cellStyle name="Normal 14 9" xfId="800"/>
    <cellStyle name="Normal 14 9 2" xfId="1421"/>
    <cellStyle name="Normal 14 9 2 2" xfId="4779"/>
    <cellStyle name="Normal 14 9 2 3" xfId="4780"/>
    <cellStyle name="Normal 14 9 2 4" xfId="3362"/>
    <cellStyle name="Normal 14 9 3" xfId="4781"/>
    <cellStyle name="Normal 14 9 4" xfId="4782"/>
    <cellStyle name="Normal 14 9 5" xfId="2841"/>
    <cellStyle name="Normal 140" xfId="2044"/>
    <cellStyle name="Normal 141" xfId="2042"/>
    <cellStyle name="Normal 142" xfId="2037"/>
    <cellStyle name="Normal 143" xfId="2036"/>
    <cellStyle name="Normal 144" xfId="2026"/>
    <cellStyle name="Normal 145" xfId="2035"/>
    <cellStyle name="Normal 146" xfId="2041"/>
    <cellStyle name="Normal 147" xfId="2030"/>
    <cellStyle name="Normal 148" xfId="2046"/>
    <cellStyle name="Normal 149" xfId="2039"/>
    <cellStyle name="Normal 15" xfId="61"/>
    <cellStyle name="Normal 15 2" xfId="108"/>
    <cellStyle name="Normal 150" xfId="2048"/>
    <cellStyle name="Normal 151" xfId="2038"/>
    <cellStyle name="Normal 152" xfId="2051"/>
    <cellStyle name="Normal 153" xfId="2031"/>
    <cellStyle name="Normal 154" xfId="2050"/>
    <cellStyle name="Normal 155" xfId="2025"/>
    <cellStyle name="Normal 156" xfId="2032"/>
    <cellStyle name="Normal 157" xfId="2047"/>
    <cellStyle name="Normal 158" xfId="2028"/>
    <cellStyle name="Normal 159" xfId="2045"/>
    <cellStyle name="Normal 16" xfId="96"/>
    <cellStyle name="Normal 16 10" xfId="1270"/>
    <cellStyle name="Normal 16 10 2" xfId="4783"/>
    <cellStyle name="Normal 16 10 3" xfId="4784"/>
    <cellStyle name="Normal 16 10 4" xfId="3211"/>
    <cellStyle name="Normal 16 11" xfId="213"/>
    <cellStyle name="Normal 16 11 2" xfId="4785"/>
    <cellStyle name="Normal 16 11 3" xfId="4786"/>
    <cellStyle name="Normal 16 11 4" xfId="2477"/>
    <cellStyle name="Normal 16 12" xfId="2108"/>
    <cellStyle name="Normal 16 12 2" xfId="4787"/>
    <cellStyle name="Normal 16 12 3" xfId="4788"/>
    <cellStyle name="Normal 16 12 4" xfId="3951"/>
    <cellStyle name="Normal 16 13" xfId="2259"/>
    <cellStyle name="Normal 16 13 2" xfId="4789"/>
    <cellStyle name="Normal 16 13 3" xfId="4087"/>
    <cellStyle name="Normal 16 14" xfId="2397"/>
    <cellStyle name="Normal 16 14 2" xfId="4790"/>
    <cellStyle name="Normal 16 15" xfId="4791"/>
    <cellStyle name="Normal 16 16" xfId="2438"/>
    <cellStyle name="Normal 16 2" xfId="109"/>
    <cellStyle name="Normal 16 2 10" xfId="2109"/>
    <cellStyle name="Normal 16 2 10 2" xfId="4792"/>
    <cellStyle name="Normal 16 2 10 3" xfId="4793"/>
    <cellStyle name="Normal 16 2 10 4" xfId="3952"/>
    <cellStyle name="Normal 16 2 11" xfId="2260"/>
    <cellStyle name="Normal 16 2 11 2" xfId="4794"/>
    <cellStyle name="Normal 16 2 11 3" xfId="4088"/>
    <cellStyle name="Normal 16 2 12" xfId="2405"/>
    <cellStyle name="Normal 16 2 12 2" xfId="4795"/>
    <cellStyle name="Normal 16 2 13" xfId="4796"/>
    <cellStyle name="Normal 16 2 14" xfId="2450"/>
    <cellStyle name="Normal 16 2 2" xfId="496"/>
    <cellStyle name="Normal 16 2 2 2" xfId="701"/>
    <cellStyle name="Normal 16 2 2 2 2" xfId="1167"/>
    <cellStyle name="Normal 16 2 2 2 2 2" xfId="1424"/>
    <cellStyle name="Normal 16 2 2 2 2 2 2" xfId="4797"/>
    <cellStyle name="Normal 16 2 2 2 2 2 3" xfId="4798"/>
    <cellStyle name="Normal 16 2 2 2 2 2 4" xfId="3365"/>
    <cellStyle name="Normal 16 2 2 2 2 3" xfId="4799"/>
    <cellStyle name="Normal 16 2 2 2 2 4" xfId="4800"/>
    <cellStyle name="Normal 16 2 2 2 2 5" xfId="3120"/>
    <cellStyle name="Normal 16 2 2 2 3" xfId="1423"/>
    <cellStyle name="Normal 16 2 2 2 3 2" xfId="4801"/>
    <cellStyle name="Normal 16 2 2 2 3 3" xfId="4802"/>
    <cellStyle name="Normal 16 2 2 2 3 4" xfId="3364"/>
    <cellStyle name="Normal 16 2 2 2 4" xfId="4803"/>
    <cellStyle name="Normal 16 2 2 2 5" xfId="4804"/>
    <cellStyle name="Normal 16 2 2 2 6" xfId="2753"/>
    <cellStyle name="Normal 16 2 2 3" xfId="852"/>
    <cellStyle name="Normal 16 2 2 3 2" xfId="1425"/>
    <cellStyle name="Normal 16 2 2 3 2 2" xfId="4805"/>
    <cellStyle name="Normal 16 2 2 3 2 3" xfId="4806"/>
    <cellStyle name="Normal 16 2 2 3 2 4" xfId="3366"/>
    <cellStyle name="Normal 16 2 2 3 3" xfId="4807"/>
    <cellStyle name="Normal 16 2 2 3 4" xfId="4808"/>
    <cellStyle name="Normal 16 2 2 3 5" xfId="2891"/>
    <cellStyle name="Normal 16 2 2 4" xfId="1422"/>
    <cellStyle name="Normal 16 2 2 4 2" xfId="4809"/>
    <cellStyle name="Normal 16 2 2 4 3" xfId="4810"/>
    <cellStyle name="Normal 16 2 2 4 4" xfId="3363"/>
    <cellStyle name="Normal 16 2 2 5" xfId="2158"/>
    <cellStyle name="Normal 16 2 2 5 2" xfId="4811"/>
    <cellStyle name="Normal 16 2 2 5 3" xfId="4812"/>
    <cellStyle name="Normal 16 2 2 5 4" xfId="3998"/>
    <cellStyle name="Normal 16 2 2 6" xfId="2306"/>
    <cellStyle name="Normal 16 2 2 6 2" xfId="4813"/>
    <cellStyle name="Normal 16 2 2 6 3" xfId="4134"/>
    <cellStyle name="Normal 16 2 2 7" xfId="4814"/>
    <cellStyle name="Normal 16 2 2 8" xfId="4815"/>
    <cellStyle name="Normal 16 2 2 9" xfId="2618"/>
    <cellStyle name="Normal 16 2 3" xfId="603"/>
    <cellStyle name="Normal 16 2 3 2" xfId="745"/>
    <cellStyle name="Normal 16 2 3 2 2" xfId="1210"/>
    <cellStyle name="Normal 16 2 3 2 2 2" xfId="1428"/>
    <cellStyle name="Normal 16 2 3 2 2 2 2" xfId="4816"/>
    <cellStyle name="Normal 16 2 3 2 2 2 3" xfId="4817"/>
    <cellStyle name="Normal 16 2 3 2 2 2 4" xfId="3369"/>
    <cellStyle name="Normal 16 2 3 2 2 3" xfId="4818"/>
    <cellStyle name="Normal 16 2 3 2 2 4" xfId="4819"/>
    <cellStyle name="Normal 16 2 3 2 2 5" xfId="3163"/>
    <cellStyle name="Normal 16 2 3 2 3" xfId="1427"/>
    <cellStyle name="Normal 16 2 3 2 3 2" xfId="4820"/>
    <cellStyle name="Normal 16 2 3 2 3 3" xfId="4821"/>
    <cellStyle name="Normal 16 2 3 2 3 4" xfId="3368"/>
    <cellStyle name="Normal 16 2 3 2 4" xfId="4822"/>
    <cellStyle name="Normal 16 2 3 2 5" xfId="4823"/>
    <cellStyle name="Normal 16 2 3 2 6" xfId="2796"/>
    <cellStyle name="Normal 16 2 3 3" xfId="898"/>
    <cellStyle name="Normal 16 2 3 3 2" xfId="1429"/>
    <cellStyle name="Normal 16 2 3 3 2 2" xfId="4824"/>
    <cellStyle name="Normal 16 2 3 3 2 3" xfId="4825"/>
    <cellStyle name="Normal 16 2 3 3 2 4" xfId="3370"/>
    <cellStyle name="Normal 16 2 3 3 3" xfId="4826"/>
    <cellStyle name="Normal 16 2 3 3 4" xfId="4827"/>
    <cellStyle name="Normal 16 2 3 3 5" xfId="2934"/>
    <cellStyle name="Normal 16 2 3 4" xfId="1426"/>
    <cellStyle name="Normal 16 2 3 4 2" xfId="4828"/>
    <cellStyle name="Normal 16 2 3 4 3" xfId="4829"/>
    <cellStyle name="Normal 16 2 3 4 4" xfId="3367"/>
    <cellStyle name="Normal 16 2 3 5" xfId="2205"/>
    <cellStyle name="Normal 16 2 3 5 2" xfId="4830"/>
    <cellStyle name="Normal 16 2 3 5 3" xfId="4831"/>
    <cellStyle name="Normal 16 2 3 5 4" xfId="4042"/>
    <cellStyle name="Normal 16 2 3 6" xfId="2349"/>
    <cellStyle name="Normal 16 2 3 6 2" xfId="4832"/>
    <cellStyle name="Normal 16 2 3 6 3" xfId="4177"/>
    <cellStyle name="Normal 16 2 3 7" xfId="4833"/>
    <cellStyle name="Normal 16 2 3 8" xfId="4834"/>
    <cellStyle name="Normal 16 2 3 9" xfId="2661"/>
    <cellStyle name="Normal 16 2 4" xfId="437"/>
    <cellStyle name="Normal 16 2 4 2" xfId="1008"/>
    <cellStyle name="Normal 16 2 4 2 2" xfId="1431"/>
    <cellStyle name="Normal 16 2 4 2 2 2" xfId="4835"/>
    <cellStyle name="Normal 16 2 4 2 2 3" xfId="4836"/>
    <cellStyle name="Normal 16 2 4 2 2 4" xfId="3372"/>
    <cellStyle name="Normal 16 2 4 2 3" xfId="4837"/>
    <cellStyle name="Normal 16 2 4 2 4" xfId="4838"/>
    <cellStyle name="Normal 16 2 4 2 5" xfId="3024"/>
    <cellStyle name="Normal 16 2 4 3" xfId="1430"/>
    <cellStyle name="Normal 16 2 4 3 2" xfId="4839"/>
    <cellStyle name="Normal 16 2 4 3 3" xfId="4840"/>
    <cellStyle name="Normal 16 2 4 3 4" xfId="3371"/>
    <cellStyle name="Normal 16 2 4 4" xfId="4841"/>
    <cellStyle name="Normal 16 2 4 5" xfId="4842"/>
    <cellStyle name="Normal 16 2 4 6" xfId="2572"/>
    <cellStyle name="Normal 16 2 5" xfId="655"/>
    <cellStyle name="Normal 16 2 5 2" xfId="1121"/>
    <cellStyle name="Normal 16 2 5 2 2" xfId="1433"/>
    <cellStyle name="Normal 16 2 5 2 2 2" xfId="4843"/>
    <cellStyle name="Normal 16 2 5 2 2 3" xfId="4844"/>
    <cellStyle name="Normal 16 2 5 2 2 4" xfId="3374"/>
    <cellStyle name="Normal 16 2 5 2 3" xfId="4845"/>
    <cellStyle name="Normal 16 2 5 2 4" xfId="4846"/>
    <cellStyle name="Normal 16 2 5 2 5" xfId="3074"/>
    <cellStyle name="Normal 16 2 5 3" xfId="1432"/>
    <cellStyle name="Normal 16 2 5 3 2" xfId="4847"/>
    <cellStyle name="Normal 16 2 5 3 3" xfId="4848"/>
    <cellStyle name="Normal 16 2 5 3 4" xfId="3373"/>
    <cellStyle name="Normal 16 2 5 4" xfId="4849"/>
    <cellStyle name="Normal 16 2 5 5" xfId="4850"/>
    <cellStyle name="Normal 16 2 5 6" xfId="2707"/>
    <cellStyle name="Normal 16 2 6" xfId="321"/>
    <cellStyle name="Normal 16 2 6 2" xfId="950"/>
    <cellStyle name="Normal 16 2 6 2 2" xfId="1435"/>
    <cellStyle name="Normal 16 2 6 2 2 2" xfId="4851"/>
    <cellStyle name="Normal 16 2 6 2 2 3" xfId="4852"/>
    <cellStyle name="Normal 16 2 6 2 2 4" xfId="3376"/>
    <cellStyle name="Normal 16 2 6 2 3" xfId="4853"/>
    <cellStyle name="Normal 16 2 6 2 4" xfId="4854"/>
    <cellStyle name="Normal 16 2 6 2 5" xfId="2980"/>
    <cellStyle name="Normal 16 2 6 3" xfId="1434"/>
    <cellStyle name="Normal 16 2 6 3 2" xfId="4855"/>
    <cellStyle name="Normal 16 2 6 3 3" xfId="4856"/>
    <cellStyle name="Normal 16 2 6 3 4" xfId="3375"/>
    <cellStyle name="Normal 16 2 6 4" xfId="4857"/>
    <cellStyle name="Normal 16 2 6 5" xfId="4858"/>
    <cellStyle name="Normal 16 2 6 6" xfId="2523"/>
    <cellStyle name="Normal 16 2 7" xfId="804"/>
    <cellStyle name="Normal 16 2 7 2" xfId="1436"/>
    <cellStyle name="Normal 16 2 7 2 2" xfId="4859"/>
    <cellStyle name="Normal 16 2 7 2 3" xfId="4860"/>
    <cellStyle name="Normal 16 2 7 2 4" xfId="3377"/>
    <cellStyle name="Normal 16 2 7 3" xfId="4861"/>
    <cellStyle name="Normal 16 2 7 4" xfId="4862"/>
    <cellStyle name="Normal 16 2 7 5" xfId="2845"/>
    <cellStyle name="Normal 16 2 8" xfId="1271"/>
    <cellStyle name="Normal 16 2 8 2" xfId="4863"/>
    <cellStyle name="Normal 16 2 8 3" xfId="4864"/>
    <cellStyle name="Normal 16 2 8 4" xfId="3212"/>
    <cellStyle name="Normal 16 2 9" xfId="214"/>
    <cellStyle name="Normal 16 2 9 2" xfId="4865"/>
    <cellStyle name="Normal 16 2 9 3" xfId="4866"/>
    <cellStyle name="Normal 16 2 9 4" xfId="2478"/>
    <cellStyle name="Normal 16 3" xfId="145"/>
    <cellStyle name="Normal 16 3 10" xfId="2110"/>
    <cellStyle name="Normal 16 3 10 2" xfId="4867"/>
    <cellStyle name="Normal 16 3 10 3" xfId="4868"/>
    <cellStyle name="Normal 16 3 10 4" xfId="3953"/>
    <cellStyle name="Normal 16 3 11" xfId="2261"/>
    <cellStyle name="Normal 16 3 11 2" xfId="4869"/>
    <cellStyle name="Normal 16 3 11 3" xfId="4089"/>
    <cellStyle name="Normal 16 3 12" xfId="2406"/>
    <cellStyle name="Normal 16 3 12 2" xfId="4870"/>
    <cellStyle name="Normal 16 3 13" xfId="4871"/>
    <cellStyle name="Normal 16 3 14" xfId="2465"/>
    <cellStyle name="Normal 16 3 2" xfId="497"/>
    <cellStyle name="Normal 16 3 2 2" xfId="702"/>
    <cellStyle name="Normal 16 3 2 2 2" xfId="1168"/>
    <cellStyle name="Normal 16 3 2 2 2 2" xfId="1439"/>
    <cellStyle name="Normal 16 3 2 2 2 2 2" xfId="4872"/>
    <cellStyle name="Normal 16 3 2 2 2 2 3" xfId="4873"/>
    <cellStyle name="Normal 16 3 2 2 2 2 4" xfId="3380"/>
    <cellStyle name="Normal 16 3 2 2 2 3" xfId="4874"/>
    <cellStyle name="Normal 16 3 2 2 2 4" xfId="4875"/>
    <cellStyle name="Normal 16 3 2 2 2 5" xfId="3121"/>
    <cellStyle name="Normal 16 3 2 2 3" xfId="1438"/>
    <cellStyle name="Normal 16 3 2 2 3 2" xfId="4876"/>
    <cellStyle name="Normal 16 3 2 2 3 3" xfId="4877"/>
    <cellStyle name="Normal 16 3 2 2 3 4" xfId="3379"/>
    <cellStyle name="Normal 16 3 2 2 4" xfId="4878"/>
    <cellStyle name="Normal 16 3 2 2 5" xfId="4879"/>
    <cellStyle name="Normal 16 3 2 2 6" xfId="2754"/>
    <cellStyle name="Normal 16 3 2 3" xfId="853"/>
    <cellStyle name="Normal 16 3 2 3 2" xfId="1440"/>
    <cellStyle name="Normal 16 3 2 3 2 2" xfId="4880"/>
    <cellStyle name="Normal 16 3 2 3 2 3" xfId="4881"/>
    <cellStyle name="Normal 16 3 2 3 2 4" xfId="3381"/>
    <cellStyle name="Normal 16 3 2 3 3" xfId="4882"/>
    <cellStyle name="Normal 16 3 2 3 4" xfId="4883"/>
    <cellStyle name="Normal 16 3 2 3 5" xfId="2892"/>
    <cellStyle name="Normal 16 3 2 4" xfId="1437"/>
    <cellStyle name="Normal 16 3 2 4 2" xfId="4884"/>
    <cellStyle name="Normal 16 3 2 4 3" xfId="4885"/>
    <cellStyle name="Normal 16 3 2 4 4" xfId="3378"/>
    <cellStyle name="Normal 16 3 2 5" xfId="2159"/>
    <cellStyle name="Normal 16 3 2 5 2" xfId="4886"/>
    <cellStyle name="Normal 16 3 2 5 3" xfId="4887"/>
    <cellStyle name="Normal 16 3 2 5 4" xfId="3999"/>
    <cellStyle name="Normal 16 3 2 6" xfId="2307"/>
    <cellStyle name="Normal 16 3 2 6 2" xfId="4888"/>
    <cellStyle name="Normal 16 3 2 6 3" xfId="4135"/>
    <cellStyle name="Normal 16 3 2 7" xfId="4889"/>
    <cellStyle name="Normal 16 3 2 8" xfId="4890"/>
    <cellStyle name="Normal 16 3 2 9" xfId="2619"/>
    <cellStyle name="Normal 16 3 3" xfId="604"/>
    <cellStyle name="Normal 16 3 3 2" xfId="746"/>
    <cellStyle name="Normal 16 3 3 2 2" xfId="1211"/>
    <cellStyle name="Normal 16 3 3 2 2 2" xfId="1443"/>
    <cellStyle name="Normal 16 3 3 2 2 2 2" xfId="4891"/>
    <cellStyle name="Normal 16 3 3 2 2 2 3" xfId="4892"/>
    <cellStyle name="Normal 16 3 3 2 2 2 4" xfId="3384"/>
    <cellStyle name="Normal 16 3 3 2 2 3" xfId="4893"/>
    <cellStyle name="Normal 16 3 3 2 2 4" xfId="4894"/>
    <cellStyle name="Normal 16 3 3 2 2 5" xfId="3164"/>
    <cellStyle name="Normal 16 3 3 2 3" xfId="1442"/>
    <cellStyle name="Normal 16 3 3 2 3 2" xfId="4895"/>
    <cellStyle name="Normal 16 3 3 2 3 3" xfId="4896"/>
    <cellStyle name="Normal 16 3 3 2 3 4" xfId="3383"/>
    <cellStyle name="Normal 16 3 3 2 4" xfId="4897"/>
    <cellStyle name="Normal 16 3 3 2 5" xfId="4898"/>
    <cellStyle name="Normal 16 3 3 2 6" xfId="2797"/>
    <cellStyle name="Normal 16 3 3 3" xfId="899"/>
    <cellStyle name="Normal 16 3 3 3 2" xfId="1444"/>
    <cellStyle name="Normal 16 3 3 3 2 2" xfId="4899"/>
    <cellStyle name="Normal 16 3 3 3 2 3" xfId="4900"/>
    <cellStyle name="Normal 16 3 3 3 2 4" xfId="3385"/>
    <cellStyle name="Normal 16 3 3 3 3" xfId="4901"/>
    <cellStyle name="Normal 16 3 3 3 4" xfId="4902"/>
    <cellStyle name="Normal 16 3 3 3 5" xfId="2935"/>
    <cellStyle name="Normal 16 3 3 4" xfId="1441"/>
    <cellStyle name="Normal 16 3 3 4 2" xfId="4903"/>
    <cellStyle name="Normal 16 3 3 4 3" xfId="4904"/>
    <cellStyle name="Normal 16 3 3 4 4" xfId="3382"/>
    <cellStyle name="Normal 16 3 3 5" xfId="2206"/>
    <cellStyle name="Normal 16 3 3 5 2" xfId="4905"/>
    <cellStyle name="Normal 16 3 3 5 3" xfId="4906"/>
    <cellStyle name="Normal 16 3 3 5 4" xfId="4043"/>
    <cellStyle name="Normal 16 3 3 6" xfId="2350"/>
    <cellStyle name="Normal 16 3 3 6 2" xfId="4907"/>
    <cellStyle name="Normal 16 3 3 6 3" xfId="4178"/>
    <cellStyle name="Normal 16 3 3 7" xfId="4908"/>
    <cellStyle name="Normal 16 3 3 8" xfId="4909"/>
    <cellStyle name="Normal 16 3 3 9" xfId="2662"/>
    <cellStyle name="Normal 16 3 4" xfId="438"/>
    <cellStyle name="Normal 16 3 4 2" xfId="1009"/>
    <cellStyle name="Normal 16 3 4 2 2" xfId="1446"/>
    <cellStyle name="Normal 16 3 4 2 2 2" xfId="4910"/>
    <cellStyle name="Normal 16 3 4 2 2 3" xfId="4911"/>
    <cellStyle name="Normal 16 3 4 2 2 4" xfId="3387"/>
    <cellStyle name="Normal 16 3 4 2 3" xfId="4912"/>
    <cellStyle name="Normal 16 3 4 2 4" xfId="4913"/>
    <cellStyle name="Normal 16 3 4 2 5" xfId="3025"/>
    <cellStyle name="Normal 16 3 4 3" xfId="1445"/>
    <cellStyle name="Normal 16 3 4 3 2" xfId="4914"/>
    <cellStyle name="Normal 16 3 4 3 3" xfId="4915"/>
    <cellStyle name="Normal 16 3 4 3 4" xfId="3386"/>
    <cellStyle name="Normal 16 3 4 4" xfId="4916"/>
    <cellStyle name="Normal 16 3 4 5" xfId="4917"/>
    <cellStyle name="Normal 16 3 4 6" xfId="2573"/>
    <cellStyle name="Normal 16 3 5" xfId="656"/>
    <cellStyle name="Normal 16 3 5 2" xfId="1122"/>
    <cellStyle name="Normal 16 3 5 2 2" xfId="1448"/>
    <cellStyle name="Normal 16 3 5 2 2 2" xfId="4918"/>
    <cellStyle name="Normal 16 3 5 2 2 3" xfId="4919"/>
    <cellStyle name="Normal 16 3 5 2 2 4" xfId="3389"/>
    <cellStyle name="Normal 16 3 5 2 3" xfId="4920"/>
    <cellStyle name="Normal 16 3 5 2 4" xfId="4921"/>
    <cellStyle name="Normal 16 3 5 2 5" xfId="3075"/>
    <cellStyle name="Normal 16 3 5 3" xfId="1447"/>
    <cellStyle name="Normal 16 3 5 3 2" xfId="4922"/>
    <cellStyle name="Normal 16 3 5 3 3" xfId="4923"/>
    <cellStyle name="Normal 16 3 5 3 4" xfId="3388"/>
    <cellStyle name="Normal 16 3 5 4" xfId="4924"/>
    <cellStyle name="Normal 16 3 5 5" xfId="4925"/>
    <cellStyle name="Normal 16 3 5 6" xfId="2708"/>
    <cellStyle name="Normal 16 3 6" xfId="322"/>
    <cellStyle name="Normal 16 3 6 2" xfId="951"/>
    <cellStyle name="Normal 16 3 6 2 2" xfId="1450"/>
    <cellStyle name="Normal 16 3 6 2 2 2" xfId="4926"/>
    <cellStyle name="Normal 16 3 6 2 2 3" xfId="4927"/>
    <cellStyle name="Normal 16 3 6 2 2 4" xfId="3391"/>
    <cellStyle name="Normal 16 3 6 2 3" xfId="4928"/>
    <cellStyle name="Normal 16 3 6 2 4" xfId="4929"/>
    <cellStyle name="Normal 16 3 6 2 5" xfId="2981"/>
    <cellStyle name="Normal 16 3 6 3" xfId="1449"/>
    <cellStyle name="Normal 16 3 6 3 2" xfId="4930"/>
    <cellStyle name="Normal 16 3 6 3 3" xfId="4931"/>
    <cellStyle name="Normal 16 3 6 3 4" xfId="3390"/>
    <cellStyle name="Normal 16 3 6 4" xfId="4932"/>
    <cellStyle name="Normal 16 3 6 5" xfId="4933"/>
    <cellStyle name="Normal 16 3 6 6" xfId="2524"/>
    <cellStyle name="Normal 16 3 7" xfId="805"/>
    <cellStyle name="Normal 16 3 7 2" xfId="1451"/>
    <cellStyle name="Normal 16 3 7 2 2" xfId="4934"/>
    <cellStyle name="Normal 16 3 7 2 3" xfId="4935"/>
    <cellStyle name="Normal 16 3 7 2 4" xfId="3392"/>
    <cellStyle name="Normal 16 3 7 3" xfId="4936"/>
    <cellStyle name="Normal 16 3 7 4" xfId="4937"/>
    <cellStyle name="Normal 16 3 7 5" xfId="2846"/>
    <cellStyle name="Normal 16 3 8" xfId="1272"/>
    <cellStyle name="Normal 16 3 8 2" xfId="4938"/>
    <cellStyle name="Normal 16 3 8 3" xfId="4939"/>
    <cellStyle name="Normal 16 3 8 4" xfId="3213"/>
    <cellStyle name="Normal 16 3 9" xfId="215"/>
    <cellStyle name="Normal 16 3 9 2" xfId="4940"/>
    <cellStyle name="Normal 16 3 9 3" xfId="4941"/>
    <cellStyle name="Normal 16 3 9 4" xfId="2479"/>
    <cellStyle name="Normal 16 4" xfId="495"/>
    <cellStyle name="Normal 16 4 2" xfId="700"/>
    <cellStyle name="Normal 16 4 2 2" xfId="1166"/>
    <cellStyle name="Normal 16 4 2 2 2" xfId="1454"/>
    <cellStyle name="Normal 16 4 2 2 2 2" xfId="4942"/>
    <cellStyle name="Normal 16 4 2 2 2 3" xfId="4943"/>
    <cellStyle name="Normal 16 4 2 2 2 4" xfId="3395"/>
    <cellStyle name="Normal 16 4 2 2 3" xfId="4944"/>
    <cellStyle name="Normal 16 4 2 2 4" xfId="4945"/>
    <cellStyle name="Normal 16 4 2 2 5" xfId="3119"/>
    <cellStyle name="Normal 16 4 2 3" xfId="1453"/>
    <cellStyle name="Normal 16 4 2 3 2" xfId="4946"/>
    <cellStyle name="Normal 16 4 2 3 3" xfId="4947"/>
    <cellStyle name="Normal 16 4 2 3 4" xfId="3394"/>
    <cellStyle name="Normal 16 4 2 4" xfId="4948"/>
    <cellStyle name="Normal 16 4 2 5" xfId="4949"/>
    <cellStyle name="Normal 16 4 2 6" xfId="2752"/>
    <cellStyle name="Normal 16 4 3" xfId="851"/>
    <cellStyle name="Normal 16 4 3 2" xfId="1455"/>
    <cellStyle name="Normal 16 4 3 2 2" xfId="4950"/>
    <cellStyle name="Normal 16 4 3 2 3" xfId="4951"/>
    <cellStyle name="Normal 16 4 3 2 4" xfId="3396"/>
    <cellStyle name="Normal 16 4 3 3" xfId="4952"/>
    <cellStyle name="Normal 16 4 3 4" xfId="4953"/>
    <cellStyle name="Normal 16 4 3 5" xfId="2890"/>
    <cellStyle name="Normal 16 4 4" xfId="1452"/>
    <cellStyle name="Normal 16 4 4 2" xfId="4954"/>
    <cellStyle name="Normal 16 4 4 3" xfId="4955"/>
    <cellStyle name="Normal 16 4 4 4" xfId="3393"/>
    <cellStyle name="Normal 16 4 5" xfId="2157"/>
    <cellStyle name="Normal 16 4 5 2" xfId="4956"/>
    <cellStyle name="Normal 16 4 5 3" xfId="4957"/>
    <cellStyle name="Normal 16 4 5 4" xfId="3997"/>
    <cellStyle name="Normal 16 4 6" xfId="2305"/>
    <cellStyle name="Normal 16 4 6 2" xfId="4958"/>
    <cellStyle name="Normal 16 4 6 3" xfId="4133"/>
    <cellStyle name="Normal 16 4 7" xfId="4959"/>
    <cellStyle name="Normal 16 4 8" xfId="4960"/>
    <cellStyle name="Normal 16 4 9" xfId="2617"/>
    <cellStyle name="Normal 16 5" xfId="602"/>
    <cellStyle name="Normal 16 5 2" xfId="744"/>
    <cellStyle name="Normal 16 5 2 2" xfId="1209"/>
    <cellStyle name="Normal 16 5 2 2 2" xfId="1458"/>
    <cellStyle name="Normal 16 5 2 2 2 2" xfId="4961"/>
    <cellStyle name="Normal 16 5 2 2 2 3" xfId="4962"/>
    <cellStyle name="Normal 16 5 2 2 2 4" xfId="3399"/>
    <cellStyle name="Normal 16 5 2 2 3" xfId="4963"/>
    <cellStyle name="Normal 16 5 2 2 4" xfId="4964"/>
    <cellStyle name="Normal 16 5 2 2 5" xfId="3162"/>
    <cellStyle name="Normal 16 5 2 3" xfId="1457"/>
    <cellStyle name="Normal 16 5 2 3 2" xfId="4965"/>
    <cellStyle name="Normal 16 5 2 3 3" xfId="4966"/>
    <cellStyle name="Normal 16 5 2 3 4" xfId="3398"/>
    <cellStyle name="Normal 16 5 2 4" xfId="4967"/>
    <cellStyle name="Normal 16 5 2 5" xfId="4968"/>
    <cellStyle name="Normal 16 5 2 6" xfId="2795"/>
    <cellStyle name="Normal 16 5 3" xfId="897"/>
    <cellStyle name="Normal 16 5 3 2" xfId="1459"/>
    <cellStyle name="Normal 16 5 3 2 2" xfId="4969"/>
    <cellStyle name="Normal 16 5 3 2 3" xfId="4970"/>
    <cellStyle name="Normal 16 5 3 2 4" xfId="3400"/>
    <cellStyle name="Normal 16 5 3 3" xfId="4971"/>
    <cellStyle name="Normal 16 5 3 4" xfId="4972"/>
    <cellStyle name="Normal 16 5 3 5" xfId="2933"/>
    <cellStyle name="Normal 16 5 4" xfId="1456"/>
    <cellStyle name="Normal 16 5 4 2" xfId="4973"/>
    <cellStyle name="Normal 16 5 4 3" xfId="4974"/>
    <cellStyle name="Normal 16 5 4 4" xfId="3397"/>
    <cellStyle name="Normal 16 5 5" xfId="2204"/>
    <cellStyle name="Normal 16 5 5 2" xfId="4975"/>
    <cellStyle name="Normal 16 5 5 3" xfId="4976"/>
    <cellStyle name="Normal 16 5 5 4" xfId="4041"/>
    <cellStyle name="Normal 16 5 6" xfId="2348"/>
    <cellStyle name="Normal 16 5 6 2" xfId="4977"/>
    <cellStyle name="Normal 16 5 6 3" xfId="4176"/>
    <cellStyle name="Normal 16 5 7" xfId="4978"/>
    <cellStyle name="Normal 16 5 8" xfId="4979"/>
    <cellStyle name="Normal 16 5 9" xfId="2660"/>
    <cellStyle name="Normal 16 6" xfId="436"/>
    <cellStyle name="Normal 16 6 2" xfId="1007"/>
    <cellStyle name="Normal 16 6 2 2" xfId="1461"/>
    <cellStyle name="Normal 16 6 2 2 2" xfId="4980"/>
    <cellStyle name="Normal 16 6 2 2 3" xfId="4981"/>
    <cellStyle name="Normal 16 6 2 2 4" xfId="3402"/>
    <cellStyle name="Normal 16 6 2 3" xfId="4982"/>
    <cellStyle name="Normal 16 6 2 4" xfId="4983"/>
    <cellStyle name="Normal 16 6 2 5" xfId="3023"/>
    <cellStyle name="Normal 16 6 3" xfId="1460"/>
    <cellStyle name="Normal 16 6 3 2" xfId="4984"/>
    <cellStyle name="Normal 16 6 3 3" xfId="4985"/>
    <cellStyle name="Normal 16 6 3 4" xfId="3401"/>
    <cellStyle name="Normal 16 6 4" xfId="4986"/>
    <cellStyle name="Normal 16 6 5" xfId="4987"/>
    <cellStyle name="Normal 16 6 6" xfId="2571"/>
    <cellStyle name="Normal 16 7" xfId="654"/>
    <cellStyle name="Normal 16 7 2" xfId="1120"/>
    <cellStyle name="Normal 16 7 2 2" xfId="1463"/>
    <cellStyle name="Normal 16 7 2 2 2" xfId="4988"/>
    <cellStyle name="Normal 16 7 2 2 3" xfId="4989"/>
    <cellStyle name="Normal 16 7 2 2 4" xfId="3404"/>
    <cellStyle name="Normal 16 7 2 3" xfId="4990"/>
    <cellStyle name="Normal 16 7 2 4" xfId="4991"/>
    <cellStyle name="Normal 16 7 2 5" xfId="3073"/>
    <cellStyle name="Normal 16 7 3" xfId="1462"/>
    <cellStyle name="Normal 16 7 3 2" xfId="4992"/>
    <cellStyle name="Normal 16 7 3 3" xfId="4993"/>
    <cellStyle name="Normal 16 7 3 4" xfId="3403"/>
    <cellStyle name="Normal 16 7 4" xfId="4994"/>
    <cellStyle name="Normal 16 7 5" xfId="4995"/>
    <cellStyle name="Normal 16 7 6" xfId="2706"/>
    <cellStyle name="Normal 16 8" xfId="320"/>
    <cellStyle name="Normal 16 8 2" xfId="949"/>
    <cellStyle name="Normal 16 8 2 2" xfId="1465"/>
    <cellStyle name="Normal 16 8 2 2 2" xfId="4996"/>
    <cellStyle name="Normal 16 8 2 2 3" xfId="4997"/>
    <cellStyle name="Normal 16 8 2 2 4" xfId="3406"/>
    <cellStyle name="Normal 16 8 2 3" xfId="4998"/>
    <cellStyle name="Normal 16 8 2 4" xfId="4999"/>
    <cellStyle name="Normal 16 8 2 5" xfId="2979"/>
    <cellStyle name="Normal 16 8 3" xfId="1464"/>
    <cellStyle name="Normal 16 8 3 2" xfId="5000"/>
    <cellStyle name="Normal 16 8 3 3" xfId="5001"/>
    <cellStyle name="Normal 16 8 3 4" xfId="3405"/>
    <cellStyle name="Normal 16 8 4" xfId="5002"/>
    <cellStyle name="Normal 16 8 5" xfId="5003"/>
    <cellStyle name="Normal 16 8 6" xfId="2522"/>
    <cellStyle name="Normal 16 9" xfId="803"/>
    <cellStyle name="Normal 16 9 2" xfId="1466"/>
    <cellStyle name="Normal 16 9 2 2" xfId="5004"/>
    <cellStyle name="Normal 16 9 2 3" xfId="5005"/>
    <cellStyle name="Normal 16 9 2 4" xfId="3407"/>
    <cellStyle name="Normal 16 9 3" xfId="5006"/>
    <cellStyle name="Normal 16 9 4" xfId="5007"/>
    <cellStyle name="Normal 16 9 5" xfId="2844"/>
    <cellStyle name="Normal 160" xfId="2029"/>
    <cellStyle name="Normal 161" xfId="2052"/>
    <cellStyle name="Normal 162" xfId="2053"/>
    <cellStyle name="Normal 163" xfId="2100"/>
    <cellStyle name="Normal 164" xfId="2144"/>
    <cellStyle name="Normal 165" xfId="2161"/>
    <cellStyle name="Normal 166" xfId="2172"/>
    <cellStyle name="Normal 167" xfId="2245"/>
    <cellStyle name="Normal 168" xfId="2249"/>
    <cellStyle name="Normal 169" xfId="2248"/>
    <cellStyle name="Normal 17" xfId="111"/>
    <cellStyle name="Normal 17 2" xfId="498"/>
    <cellStyle name="Normal 17 2 2" xfId="1049"/>
    <cellStyle name="Normal 17 3" xfId="402"/>
    <cellStyle name="Normal 17 4" xfId="286"/>
    <cellStyle name="Normal 170" xfId="2247"/>
    <cellStyle name="Normal 171" xfId="2160"/>
    <cellStyle name="Normal 172" xfId="2250"/>
    <cellStyle name="Normal 173" xfId="2251"/>
    <cellStyle name="Normal 18" xfId="112"/>
    <cellStyle name="Normal 18 2" xfId="499"/>
    <cellStyle name="Normal 18 2 2" xfId="1050"/>
    <cellStyle name="Normal 18 3" xfId="412"/>
    <cellStyle name="Normal 18 4" xfId="296"/>
    <cellStyle name="Normal 19" xfId="113"/>
    <cellStyle name="Normal 19 2" xfId="500"/>
    <cellStyle name="Normal 19 2 2" xfId="1051"/>
    <cellStyle name="Normal 19 3" xfId="393"/>
    <cellStyle name="Normal 19 4" xfId="277"/>
    <cellStyle name="Normal 2" xfId="10"/>
    <cellStyle name="Normal 2 2" xfId="17"/>
    <cellStyle name="Normal 2 2 2" xfId="175"/>
    <cellStyle name="Normal 2 2 2 2" xfId="828"/>
    <cellStyle name="Normal 2 2 3" xfId="2088"/>
    <cellStyle name="Normal 2 2 3 2" xfId="5008"/>
    <cellStyle name="Normal 2 2 3 3" xfId="5009"/>
    <cellStyle name="Normal 2 2 3 4" xfId="3942"/>
    <cellStyle name="Normal 2 3" xfId="796"/>
    <cellStyle name="Normal 2 4" xfId="2054"/>
    <cellStyle name="Normal 2 4 2" xfId="5010"/>
    <cellStyle name="Normal 2 4 3" xfId="5011"/>
    <cellStyle name="Normal 2 4 4" xfId="3940"/>
    <cellStyle name="Normal 20" xfId="114"/>
    <cellStyle name="Normal 20 2" xfId="501"/>
    <cellStyle name="Normal 20 2 2" xfId="1052"/>
    <cellStyle name="Normal 20 3" xfId="398"/>
    <cellStyle name="Normal 20 4" xfId="282"/>
    <cellStyle name="Normal 21" xfId="115"/>
    <cellStyle name="Normal 21 2" xfId="502"/>
    <cellStyle name="Normal 21 2 2" xfId="1053"/>
    <cellStyle name="Normal 21 3" xfId="407"/>
    <cellStyle name="Normal 21 4" xfId="291"/>
    <cellStyle name="Normal 22" xfId="116"/>
    <cellStyle name="Normal 22 2" xfId="503"/>
    <cellStyle name="Normal 22 2 2" xfId="1054"/>
    <cellStyle name="Normal 22 3" xfId="389"/>
    <cellStyle name="Normal 22 4" xfId="273"/>
    <cellStyle name="Normal 23" xfId="117"/>
    <cellStyle name="Normal 23 2" xfId="504"/>
    <cellStyle name="Normal 23 2 2" xfId="1055"/>
    <cellStyle name="Normal 23 3" xfId="385"/>
    <cellStyle name="Normal 23 4" xfId="269"/>
    <cellStyle name="Normal 24" xfId="118"/>
    <cellStyle name="Normal 24 2" xfId="505"/>
    <cellStyle name="Normal 24 2 2" xfId="1056"/>
    <cellStyle name="Normal 24 3" xfId="387"/>
    <cellStyle name="Normal 24 4" xfId="271"/>
    <cellStyle name="Normal 25" xfId="119"/>
    <cellStyle name="Normal 25 2" xfId="506"/>
    <cellStyle name="Normal 25 2 2" xfId="1057"/>
    <cellStyle name="Normal 25 3" xfId="416"/>
    <cellStyle name="Normal 25 4" xfId="300"/>
    <cellStyle name="Normal 26" xfId="120"/>
    <cellStyle name="Normal 26 2" xfId="507"/>
    <cellStyle name="Normal 26 2 2" xfId="1058"/>
    <cellStyle name="Normal 26 3" xfId="427"/>
    <cellStyle name="Normal 26 4" xfId="311"/>
    <cellStyle name="Normal 27" xfId="121"/>
    <cellStyle name="Normal 27 2" xfId="508"/>
    <cellStyle name="Normal 27 2 2" xfId="1059"/>
    <cellStyle name="Normal 27 3" xfId="421"/>
    <cellStyle name="Normal 27 4" xfId="305"/>
    <cellStyle name="Normal 28" xfId="122"/>
    <cellStyle name="Normal 28 2" xfId="509"/>
    <cellStyle name="Normal 28 2 2" xfId="1060"/>
    <cellStyle name="Normal 28 3" xfId="418"/>
    <cellStyle name="Normal 28 4" xfId="302"/>
    <cellStyle name="Normal 29" xfId="123"/>
    <cellStyle name="Normal 29 2" xfId="510"/>
    <cellStyle name="Normal 29 2 2" xfId="1061"/>
    <cellStyle name="Normal 29 3" xfId="409"/>
    <cellStyle name="Normal 29 4" xfId="293"/>
    <cellStyle name="Normal 3" xfId="18"/>
    <cellStyle name="Normal 3 2" xfId="19"/>
    <cellStyle name="Normal 3 2 2" xfId="512"/>
    <cellStyle name="Normal 3 2 2 2" xfId="1063"/>
    <cellStyle name="Normal 3 2 3" xfId="439"/>
    <cellStyle name="Normal 3 2 4" xfId="323"/>
    <cellStyle name="Normal 3 3" xfId="27"/>
    <cellStyle name="Normal 3 4" xfId="511"/>
    <cellStyle name="Normal 3 4 2" xfId="1062"/>
    <cellStyle name="Normal 30" xfId="124"/>
    <cellStyle name="Normal 30 2" xfId="513"/>
    <cellStyle name="Normal 30 2 2" xfId="1064"/>
    <cellStyle name="Normal 30 3" xfId="383"/>
    <cellStyle name="Normal 30 4" xfId="267"/>
    <cellStyle name="Normal 31" xfId="125"/>
    <cellStyle name="Normal 31 2" xfId="514"/>
    <cellStyle name="Normal 31 2 2" xfId="1065"/>
    <cellStyle name="Normal 31 3" xfId="414"/>
    <cellStyle name="Normal 31 4" xfId="298"/>
    <cellStyle name="Normal 32" xfId="126"/>
    <cellStyle name="Normal 32 2" xfId="515"/>
    <cellStyle name="Normal 32 2 2" xfId="1066"/>
    <cellStyle name="Normal 32 3" xfId="391"/>
    <cellStyle name="Normal 32 4" xfId="275"/>
    <cellStyle name="Normal 33" xfId="127"/>
    <cellStyle name="Normal 33 2" xfId="516"/>
    <cellStyle name="Normal 33 2 2" xfId="1067"/>
    <cellStyle name="Normal 33 3" xfId="400"/>
    <cellStyle name="Normal 33 4" xfId="284"/>
    <cellStyle name="Normal 34" xfId="128"/>
    <cellStyle name="Normal 34 2" xfId="517"/>
    <cellStyle name="Normal 34 2 2" xfId="1068"/>
    <cellStyle name="Normal 34 3" xfId="425"/>
    <cellStyle name="Normal 34 4" xfId="309"/>
    <cellStyle name="Normal 35" xfId="129"/>
    <cellStyle name="Normal 35 2" xfId="518"/>
    <cellStyle name="Normal 35 2 2" xfId="1069"/>
    <cellStyle name="Normal 35 3" xfId="410"/>
    <cellStyle name="Normal 35 4" xfId="294"/>
    <cellStyle name="Normal 36" xfId="130"/>
    <cellStyle name="Normal 36 2" xfId="519"/>
    <cellStyle name="Normal 36 2 2" xfId="1070"/>
    <cellStyle name="Normal 36 3" xfId="396"/>
    <cellStyle name="Normal 36 4" xfId="280"/>
    <cellStyle name="Normal 37" xfId="132"/>
    <cellStyle name="Normal 37 10" xfId="216"/>
    <cellStyle name="Normal 37 10 2" xfId="5012"/>
    <cellStyle name="Normal 37 10 3" xfId="5013"/>
    <cellStyle name="Normal 37 10 4" xfId="2480"/>
    <cellStyle name="Normal 37 11" xfId="2111"/>
    <cellStyle name="Normal 37 11 2" xfId="5014"/>
    <cellStyle name="Normal 37 11 3" xfId="5015"/>
    <cellStyle name="Normal 37 11 4" xfId="3954"/>
    <cellStyle name="Normal 37 12" xfId="2262"/>
    <cellStyle name="Normal 37 12 2" xfId="5016"/>
    <cellStyle name="Normal 37 12 3" xfId="4090"/>
    <cellStyle name="Normal 37 13" xfId="2400"/>
    <cellStyle name="Normal 37 13 2" xfId="5017"/>
    <cellStyle name="Normal 37 14" xfId="5018"/>
    <cellStyle name="Normal 37 15" xfId="2452"/>
    <cellStyle name="Normal 37 2" xfId="148"/>
    <cellStyle name="Normal 37 2 10" xfId="2112"/>
    <cellStyle name="Normal 37 2 10 2" xfId="5019"/>
    <cellStyle name="Normal 37 2 10 3" xfId="5020"/>
    <cellStyle name="Normal 37 2 10 4" xfId="3955"/>
    <cellStyle name="Normal 37 2 11" xfId="2263"/>
    <cellStyle name="Normal 37 2 11 2" xfId="5021"/>
    <cellStyle name="Normal 37 2 11 3" xfId="4091"/>
    <cellStyle name="Normal 37 2 12" xfId="2407"/>
    <cellStyle name="Normal 37 2 12 2" xfId="5022"/>
    <cellStyle name="Normal 37 2 13" xfId="5023"/>
    <cellStyle name="Normal 37 2 14" xfId="2468"/>
    <cellStyle name="Normal 37 2 2" xfId="521"/>
    <cellStyle name="Normal 37 2 2 2" xfId="704"/>
    <cellStyle name="Normal 37 2 2 2 2" xfId="1170"/>
    <cellStyle name="Normal 37 2 2 2 2 2" xfId="1469"/>
    <cellStyle name="Normal 37 2 2 2 2 2 2" xfId="5024"/>
    <cellStyle name="Normal 37 2 2 2 2 2 3" xfId="5025"/>
    <cellStyle name="Normal 37 2 2 2 2 2 4" xfId="3410"/>
    <cellStyle name="Normal 37 2 2 2 2 3" xfId="5026"/>
    <cellStyle name="Normal 37 2 2 2 2 4" xfId="5027"/>
    <cellStyle name="Normal 37 2 2 2 2 5" xfId="3123"/>
    <cellStyle name="Normal 37 2 2 2 3" xfId="1468"/>
    <cellStyle name="Normal 37 2 2 2 3 2" xfId="5028"/>
    <cellStyle name="Normal 37 2 2 2 3 3" xfId="5029"/>
    <cellStyle name="Normal 37 2 2 2 3 4" xfId="3409"/>
    <cellStyle name="Normal 37 2 2 2 4" xfId="5030"/>
    <cellStyle name="Normal 37 2 2 2 5" xfId="5031"/>
    <cellStyle name="Normal 37 2 2 2 6" xfId="2756"/>
    <cellStyle name="Normal 37 2 2 3" xfId="856"/>
    <cellStyle name="Normal 37 2 2 3 2" xfId="1470"/>
    <cellStyle name="Normal 37 2 2 3 2 2" xfId="5032"/>
    <cellStyle name="Normal 37 2 2 3 2 3" xfId="5033"/>
    <cellStyle name="Normal 37 2 2 3 2 4" xfId="3411"/>
    <cellStyle name="Normal 37 2 2 3 3" xfId="5034"/>
    <cellStyle name="Normal 37 2 2 3 4" xfId="5035"/>
    <cellStyle name="Normal 37 2 2 3 5" xfId="2894"/>
    <cellStyle name="Normal 37 2 2 4" xfId="1467"/>
    <cellStyle name="Normal 37 2 2 4 2" xfId="5036"/>
    <cellStyle name="Normal 37 2 2 4 3" xfId="5037"/>
    <cellStyle name="Normal 37 2 2 4 4" xfId="3408"/>
    <cellStyle name="Normal 37 2 2 5" xfId="2164"/>
    <cellStyle name="Normal 37 2 2 5 2" xfId="5038"/>
    <cellStyle name="Normal 37 2 2 5 3" xfId="5039"/>
    <cellStyle name="Normal 37 2 2 5 4" xfId="4002"/>
    <cellStyle name="Normal 37 2 2 6" xfId="2309"/>
    <cellStyle name="Normal 37 2 2 6 2" xfId="5040"/>
    <cellStyle name="Normal 37 2 2 6 3" xfId="4137"/>
    <cellStyle name="Normal 37 2 2 7" xfId="5041"/>
    <cellStyle name="Normal 37 2 2 8" xfId="5042"/>
    <cellStyle name="Normal 37 2 2 9" xfId="2621"/>
    <cellStyle name="Normal 37 2 3" xfId="606"/>
    <cellStyle name="Normal 37 2 3 2" xfId="748"/>
    <cellStyle name="Normal 37 2 3 2 2" xfId="1213"/>
    <cellStyle name="Normal 37 2 3 2 2 2" xfId="1473"/>
    <cellStyle name="Normal 37 2 3 2 2 2 2" xfId="5043"/>
    <cellStyle name="Normal 37 2 3 2 2 2 3" xfId="5044"/>
    <cellStyle name="Normal 37 2 3 2 2 2 4" xfId="3414"/>
    <cellStyle name="Normal 37 2 3 2 2 3" xfId="5045"/>
    <cellStyle name="Normal 37 2 3 2 2 4" xfId="5046"/>
    <cellStyle name="Normal 37 2 3 2 2 5" xfId="3166"/>
    <cellStyle name="Normal 37 2 3 2 3" xfId="1472"/>
    <cellStyle name="Normal 37 2 3 2 3 2" xfId="5047"/>
    <cellStyle name="Normal 37 2 3 2 3 3" xfId="5048"/>
    <cellStyle name="Normal 37 2 3 2 3 4" xfId="3413"/>
    <cellStyle name="Normal 37 2 3 2 4" xfId="5049"/>
    <cellStyle name="Normal 37 2 3 2 5" xfId="5050"/>
    <cellStyle name="Normal 37 2 3 2 6" xfId="2799"/>
    <cellStyle name="Normal 37 2 3 3" xfId="901"/>
    <cellStyle name="Normal 37 2 3 3 2" xfId="1474"/>
    <cellStyle name="Normal 37 2 3 3 2 2" xfId="5051"/>
    <cellStyle name="Normal 37 2 3 3 2 3" xfId="5052"/>
    <cellStyle name="Normal 37 2 3 3 2 4" xfId="3415"/>
    <cellStyle name="Normal 37 2 3 3 3" xfId="5053"/>
    <cellStyle name="Normal 37 2 3 3 4" xfId="5054"/>
    <cellStyle name="Normal 37 2 3 3 5" xfId="2937"/>
    <cellStyle name="Normal 37 2 3 4" xfId="1471"/>
    <cellStyle name="Normal 37 2 3 4 2" xfId="5055"/>
    <cellStyle name="Normal 37 2 3 4 3" xfId="5056"/>
    <cellStyle name="Normal 37 2 3 4 4" xfId="3412"/>
    <cellStyle name="Normal 37 2 3 5" xfId="2208"/>
    <cellStyle name="Normal 37 2 3 5 2" xfId="5057"/>
    <cellStyle name="Normal 37 2 3 5 3" xfId="5058"/>
    <cellStyle name="Normal 37 2 3 5 4" xfId="4045"/>
    <cellStyle name="Normal 37 2 3 6" xfId="2352"/>
    <cellStyle name="Normal 37 2 3 6 2" xfId="5059"/>
    <cellStyle name="Normal 37 2 3 6 3" xfId="4180"/>
    <cellStyle name="Normal 37 2 3 7" xfId="5060"/>
    <cellStyle name="Normal 37 2 3 8" xfId="5061"/>
    <cellStyle name="Normal 37 2 3 9" xfId="2664"/>
    <cellStyle name="Normal 37 2 4" xfId="441"/>
    <cellStyle name="Normal 37 2 4 2" xfId="1011"/>
    <cellStyle name="Normal 37 2 4 2 2" xfId="1476"/>
    <cellStyle name="Normal 37 2 4 2 2 2" xfId="5062"/>
    <cellStyle name="Normal 37 2 4 2 2 3" xfId="5063"/>
    <cellStyle name="Normal 37 2 4 2 2 4" xfId="3417"/>
    <cellStyle name="Normal 37 2 4 2 3" xfId="5064"/>
    <cellStyle name="Normal 37 2 4 2 4" xfId="5065"/>
    <cellStyle name="Normal 37 2 4 2 5" xfId="3027"/>
    <cellStyle name="Normal 37 2 4 3" xfId="1475"/>
    <cellStyle name="Normal 37 2 4 3 2" xfId="5066"/>
    <cellStyle name="Normal 37 2 4 3 3" xfId="5067"/>
    <cellStyle name="Normal 37 2 4 3 4" xfId="3416"/>
    <cellStyle name="Normal 37 2 4 4" xfId="5068"/>
    <cellStyle name="Normal 37 2 4 5" xfId="5069"/>
    <cellStyle name="Normal 37 2 4 6" xfId="2575"/>
    <cellStyle name="Normal 37 2 5" xfId="658"/>
    <cellStyle name="Normal 37 2 5 2" xfId="1124"/>
    <cellStyle name="Normal 37 2 5 2 2" xfId="1478"/>
    <cellStyle name="Normal 37 2 5 2 2 2" xfId="5070"/>
    <cellStyle name="Normal 37 2 5 2 2 3" xfId="5071"/>
    <cellStyle name="Normal 37 2 5 2 2 4" xfId="3419"/>
    <cellStyle name="Normal 37 2 5 2 3" xfId="5072"/>
    <cellStyle name="Normal 37 2 5 2 4" xfId="5073"/>
    <cellStyle name="Normal 37 2 5 2 5" xfId="3077"/>
    <cellStyle name="Normal 37 2 5 3" xfId="1477"/>
    <cellStyle name="Normal 37 2 5 3 2" xfId="5074"/>
    <cellStyle name="Normal 37 2 5 3 3" xfId="5075"/>
    <cellStyle name="Normal 37 2 5 3 4" xfId="3418"/>
    <cellStyle name="Normal 37 2 5 4" xfId="5076"/>
    <cellStyle name="Normal 37 2 5 5" xfId="5077"/>
    <cellStyle name="Normal 37 2 5 6" xfId="2710"/>
    <cellStyle name="Normal 37 2 6" xfId="325"/>
    <cellStyle name="Normal 37 2 6 2" xfId="953"/>
    <cellStyle name="Normal 37 2 6 2 2" xfId="1480"/>
    <cellStyle name="Normal 37 2 6 2 2 2" xfId="5078"/>
    <cellStyle name="Normal 37 2 6 2 2 3" xfId="5079"/>
    <cellStyle name="Normal 37 2 6 2 2 4" xfId="3421"/>
    <cellStyle name="Normal 37 2 6 2 3" xfId="5080"/>
    <cellStyle name="Normal 37 2 6 2 4" xfId="5081"/>
    <cellStyle name="Normal 37 2 6 2 5" xfId="2983"/>
    <cellStyle name="Normal 37 2 6 3" xfId="1479"/>
    <cellStyle name="Normal 37 2 6 3 2" xfId="5082"/>
    <cellStyle name="Normal 37 2 6 3 3" xfId="5083"/>
    <cellStyle name="Normal 37 2 6 3 4" xfId="3420"/>
    <cellStyle name="Normal 37 2 6 4" xfId="5084"/>
    <cellStyle name="Normal 37 2 6 5" xfId="5085"/>
    <cellStyle name="Normal 37 2 6 6" xfId="2526"/>
    <cellStyle name="Normal 37 2 7" xfId="807"/>
    <cellStyle name="Normal 37 2 7 2" xfId="1481"/>
    <cellStyle name="Normal 37 2 7 2 2" xfId="5086"/>
    <cellStyle name="Normal 37 2 7 2 3" xfId="5087"/>
    <cellStyle name="Normal 37 2 7 2 4" xfId="3422"/>
    <cellStyle name="Normal 37 2 7 3" xfId="5088"/>
    <cellStyle name="Normal 37 2 7 4" xfId="5089"/>
    <cellStyle name="Normal 37 2 7 5" xfId="2848"/>
    <cellStyle name="Normal 37 2 8" xfId="1274"/>
    <cellStyle name="Normal 37 2 8 2" xfId="5090"/>
    <cellStyle name="Normal 37 2 8 3" xfId="5091"/>
    <cellStyle name="Normal 37 2 8 4" xfId="3215"/>
    <cellStyle name="Normal 37 2 9" xfId="217"/>
    <cellStyle name="Normal 37 2 9 2" xfId="5092"/>
    <cellStyle name="Normal 37 2 9 3" xfId="5093"/>
    <cellStyle name="Normal 37 2 9 4" xfId="2481"/>
    <cellStyle name="Normal 37 3" xfId="520"/>
    <cellStyle name="Normal 37 3 2" xfId="703"/>
    <cellStyle name="Normal 37 3 2 2" xfId="1169"/>
    <cellStyle name="Normal 37 3 2 2 2" xfId="1484"/>
    <cellStyle name="Normal 37 3 2 2 2 2" xfId="5094"/>
    <cellStyle name="Normal 37 3 2 2 2 3" xfId="5095"/>
    <cellStyle name="Normal 37 3 2 2 2 4" xfId="3425"/>
    <cellStyle name="Normal 37 3 2 2 3" xfId="5096"/>
    <cellStyle name="Normal 37 3 2 2 4" xfId="5097"/>
    <cellStyle name="Normal 37 3 2 2 5" xfId="3122"/>
    <cellStyle name="Normal 37 3 2 3" xfId="1483"/>
    <cellStyle name="Normal 37 3 2 3 2" xfId="5098"/>
    <cellStyle name="Normal 37 3 2 3 3" xfId="5099"/>
    <cellStyle name="Normal 37 3 2 3 4" xfId="3424"/>
    <cellStyle name="Normal 37 3 2 4" xfId="5100"/>
    <cellStyle name="Normal 37 3 2 5" xfId="5101"/>
    <cellStyle name="Normal 37 3 2 6" xfId="2755"/>
    <cellStyle name="Normal 37 3 3" xfId="855"/>
    <cellStyle name="Normal 37 3 3 2" xfId="1485"/>
    <cellStyle name="Normal 37 3 3 2 2" xfId="5102"/>
    <cellStyle name="Normal 37 3 3 2 3" xfId="5103"/>
    <cellStyle name="Normal 37 3 3 2 4" xfId="3426"/>
    <cellStyle name="Normal 37 3 3 3" xfId="5104"/>
    <cellStyle name="Normal 37 3 3 4" xfId="5105"/>
    <cellStyle name="Normal 37 3 3 5" xfId="2893"/>
    <cellStyle name="Normal 37 3 4" xfId="1482"/>
    <cellStyle name="Normal 37 3 4 2" xfId="5106"/>
    <cellStyle name="Normal 37 3 4 3" xfId="5107"/>
    <cellStyle name="Normal 37 3 4 4" xfId="3423"/>
    <cellStyle name="Normal 37 3 5" xfId="2163"/>
    <cellStyle name="Normal 37 3 5 2" xfId="5108"/>
    <cellStyle name="Normal 37 3 5 3" xfId="5109"/>
    <cellStyle name="Normal 37 3 5 4" xfId="4001"/>
    <cellStyle name="Normal 37 3 6" xfId="2308"/>
    <cellStyle name="Normal 37 3 6 2" xfId="5110"/>
    <cellStyle name="Normal 37 3 6 3" xfId="4136"/>
    <cellStyle name="Normal 37 3 7" xfId="5111"/>
    <cellStyle name="Normal 37 3 8" xfId="5112"/>
    <cellStyle name="Normal 37 3 9" xfId="2620"/>
    <cellStyle name="Normal 37 4" xfId="605"/>
    <cellStyle name="Normal 37 4 2" xfId="747"/>
    <cellStyle name="Normal 37 4 2 2" xfId="1212"/>
    <cellStyle name="Normal 37 4 2 2 2" xfId="1488"/>
    <cellStyle name="Normal 37 4 2 2 2 2" xfId="5113"/>
    <cellStyle name="Normal 37 4 2 2 2 3" xfId="5114"/>
    <cellStyle name="Normal 37 4 2 2 2 4" xfId="3429"/>
    <cellStyle name="Normal 37 4 2 2 3" xfId="5115"/>
    <cellStyle name="Normal 37 4 2 2 4" xfId="5116"/>
    <cellStyle name="Normal 37 4 2 2 5" xfId="3165"/>
    <cellStyle name="Normal 37 4 2 3" xfId="1487"/>
    <cellStyle name="Normal 37 4 2 3 2" xfId="5117"/>
    <cellStyle name="Normal 37 4 2 3 3" xfId="5118"/>
    <cellStyle name="Normal 37 4 2 3 4" xfId="3428"/>
    <cellStyle name="Normal 37 4 2 4" xfId="5119"/>
    <cellStyle name="Normal 37 4 2 5" xfId="5120"/>
    <cellStyle name="Normal 37 4 2 6" xfId="2798"/>
    <cellStyle name="Normal 37 4 3" xfId="900"/>
    <cellStyle name="Normal 37 4 3 2" xfId="1489"/>
    <cellStyle name="Normal 37 4 3 2 2" xfId="5121"/>
    <cellStyle name="Normal 37 4 3 2 3" xfId="5122"/>
    <cellStyle name="Normal 37 4 3 2 4" xfId="3430"/>
    <cellStyle name="Normal 37 4 3 3" xfId="5123"/>
    <cellStyle name="Normal 37 4 3 4" xfId="5124"/>
    <cellStyle name="Normal 37 4 3 5" xfId="2936"/>
    <cellStyle name="Normal 37 4 4" xfId="1486"/>
    <cellStyle name="Normal 37 4 4 2" xfId="5125"/>
    <cellStyle name="Normal 37 4 4 3" xfId="5126"/>
    <cellStyle name="Normal 37 4 4 4" xfId="3427"/>
    <cellStyle name="Normal 37 4 5" xfId="2207"/>
    <cellStyle name="Normal 37 4 5 2" xfId="5127"/>
    <cellStyle name="Normal 37 4 5 3" xfId="5128"/>
    <cellStyle name="Normal 37 4 5 4" xfId="4044"/>
    <cellStyle name="Normal 37 4 6" xfId="2351"/>
    <cellStyle name="Normal 37 4 6 2" xfId="5129"/>
    <cellStyle name="Normal 37 4 6 3" xfId="4179"/>
    <cellStyle name="Normal 37 4 7" xfId="5130"/>
    <cellStyle name="Normal 37 4 8" xfId="5131"/>
    <cellStyle name="Normal 37 4 9" xfId="2663"/>
    <cellStyle name="Normal 37 5" xfId="440"/>
    <cellStyle name="Normal 37 5 2" xfId="1010"/>
    <cellStyle name="Normal 37 5 2 2" xfId="1491"/>
    <cellStyle name="Normal 37 5 2 2 2" xfId="5132"/>
    <cellStyle name="Normal 37 5 2 2 3" xfId="5133"/>
    <cellStyle name="Normal 37 5 2 2 4" xfId="3432"/>
    <cellStyle name="Normal 37 5 2 3" xfId="5134"/>
    <cellStyle name="Normal 37 5 2 4" xfId="5135"/>
    <cellStyle name="Normal 37 5 2 5" xfId="3026"/>
    <cellStyle name="Normal 37 5 3" xfId="1490"/>
    <cellStyle name="Normal 37 5 3 2" xfId="5136"/>
    <cellStyle name="Normal 37 5 3 3" xfId="5137"/>
    <cellStyle name="Normal 37 5 3 4" xfId="3431"/>
    <cellStyle name="Normal 37 5 4" xfId="5138"/>
    <cellStyle name="Normal 37 5 5" xfId="5139"/>
    <cellStyle name="Normal 37 5 6" xfId="2574"/>
    <cellStyle name="Normal 37 6" xfId="657"/>
    <cellStyle name="Normal 37 6 2" xfId="1123"/>
    <cellStyle name="Normal 37 6 2 2" xfId="1493"/>
    <cellStyle name="Normal 37 6 2 2 2" xfId="5140"/>
    <cellStyle name="Normal 37 6 2 2 3" xfId="5141"/>
    <cellStyle name="Normal 37 6 2 2 4" xfId="3434"/>
    <cellStyle name="Normal 37 6 2 3" xfId="5142"/>
    <cellStyle name="Normal 37 6 2 4" xfId="5143"/>
    <cellStyle name="Normal 37 6 2 5" xfId="3076"/>
    <cellStyle name="Normal 37 6 3" xfId="1492"/>
    <cellStyle name="Normal 37 6 3 2" xfId="5144"/>
    <cellStyle name="Normal 37 6 3 3" xfId="5145"/>
    <cellStyle name="Normal 37 6 3 4" xfId="3433"/>
    <cellStyle name="Normal 37 6 4" xfId="5146"/>
    <cellStyle name="Normal 37 6 5" xfId="5147"/>
    <cellStyle name="Normal 37 6 6" xfId="2709"/>
    <cellStyle name="Normal 37 7" xfId="324"/>
    <cellStyle name="Normal 37 7 2" xfId="952"/>
    <cellStyle name="Normal 37 7 2 2" xfId="1495"/>
    <cellStyle name="Normal 37 7 2 2 2" xfId="5148"/>
    <cellStyle name="Normal 37 7 2 2 3" xfId="5149"/>
    <cellStyle name="Normal 37 7 2 2 4" xfId="3436"/>
    <cellStyle name="Normal 37 7 2 3" xfId="5150"/>
    <cellStyle name="Normal 37 7 2 4" xfId="5151"/>
    <cellStyle name="Normal 37 7 2 5" xfId="2982"/>
    <cellStyle name="Normal 37 7 3" xfId="1494"/>
    <cellStyle name="Normal 37 7 3 2" xfId="5152"/>
    <cellStyle name="Normal 37 7 3 3" xfId="5153"/>
    <cellStyle name="Normal 37 7 3 4" xfId="3435"/>
    <cellStyle name="Normal 37 7 4" xfId="5154"/>
    <cellStyle name="Normal 37 7 5" xfId="5155"/>
    <cellStyle name="Normal 37 7 6" xfId="2525"/>
    <cellStyle name="Normal 37 8" xfId="806"/>
    <cellStyle name="Normal 37 8 2" xfId="1496"/>
    <cellStyle name="Normal 37 8 2 2" xfId="5156"/>
    <cellStyle name="Normal 37 8 2 3" xfId="5157"/>
    <cellStyle name="Normal 37 8 2 4" xfId="3437"/>
    <cellStyle name="Normal 37 8 3" xfId="5158"/>
    <cellStyle name="Normal 37 8 4" xfId="5159"/>
    <cellStyle name="Normal 37 8 5" xfId="2847"/>
    <cellStyle name="Normal 37 9" xfId="1273"/>
    <cellStyle name="Normal 37 9 2" xfId="5160"/>
    <cellStyle name="Normal 37 9 3" xfId="5161"/>
    <cellStyle name="Normal 37 9 4" xfId="3214"/>
    <cellStyle name="Normal 38" xfId="133"/>
    <cellStyle name="Normal 38 10" xfId="2113"/>
    <cellStyle name="Normal 38 10 2" xfId="5162"/>
    <cellStyle name="Normal 38 10 3" xfId="5163"/>
    <cellStyle name="Normal 38 10 4" xfId="3956"/>
    <cellStyle name="Normal 38 11" xfId="2264"/>
    <cellStyle name="Normal 38 11 2" xfId="5164"/>
    <cellStyle name="Normal 38 11 3" xfId="4092"/>
    <cellStyle name="Normal 38 12" xfId="2408"/>
    <cellStyle name="Normal 38 12 2" xfId="5165"/>
    <cellStyle name="Normal 38 13" xfId="5166"/>
    <cellStyle name="Normal 38 14" xfId="2453"/>
    <cellStyle name="Normal 38 2" xfId="522"/>
    <cellStyle name="Normal 38 2 2" xfId="705"/>
    <cellStyle name="Normal 38 2 2 2" xfId="1171"/>
    <cellStyle name="Normal 38 2 2 2 2" xfId="1499"/>
    <cellStyle name="Normal 38 2 2 2 2 2" xfId="5167"/>
    <cellStyle name="Normal 38 2 2 2 2 3" xfId="5168"/>
    <cellStyle name="Normal 38 2 2 2 2 4" xfId="3440"/>
    <cellStyle name="Normal 38 2 2 2 3" xfId="5169"/>
    <cellStyle name="Normal 38 2 2 2 4" xfId="5170"/>
    <cellStyle name="Normal 38 2 2 2 5" xfId="3124"/>
    <cellStyle name="Normal 38 2 2 3" xfId="1498"/>
    <cellStyle name="Normal 38 2 2 3 2" xfId="5171"/>
    <cellStyle name="Normal 38 2 2 3 3" xfId="5172"/>
    <cellStyle name="Normal 38 2 2 3 4" xfId="3439"/>
    <cellStyle name="Normal 38 2 2 4" xfId="5173"/>
    <cellStyle name="Normal 38 2 2 5" xfId="5174"/>
    <cellStyle name="Normal 38 2 2 6" xfId="2757"/>
    <cellStyle name="Normal 38 2 3" xfId="857"/>
    <cellStyle name="Normal 38 2 3 2" xfId="1500"/>
    <cellStyle name="Normal 38 2 3 2 2" xfId="5175"/>
    <cellStyle name="Normal 38 2 3 2 3" xfId="5176"/>
    <cellStyle name="Normal 38 2 3 2 4" xfId="3441"/>
    <cellStyle name="Normal 38 2 3 3" xfId="5177"/>
    <cellStyle name="Normal 38 2 3 4" xfId="5178"/>
    <cellStyle name="Normal 38 2 3 5" xfId="2895"/>
    <cellStyle name="Normal 38 2 4" xfId="1497"/>
    <cellStyle name="Normal 38 2 4 2" xfId="5179"/>
    <cellStyle name="Normal 38 2 4 3" xfId="5180"/>
    <cellStyle name="Normal 38 2 4 4" xfId="3438"/>
    <cellStyle name="Normal 38 2 5" xfId="2165"/>
    <cellStyle name="Normal 38 2 5 2" xfId="5181"/>
    <cellStyle name="Normal 38 2 5 3" xfId="5182"/>
    <cellStyle name="Normal 38 2 5 4" xfId="4003"/>
    <cellStyle name="Normal 38 2 6" xfId="2310"/>
    <cellStyle name="Normal 38 2 6 2" xfId="5183"/>
    <cellStyle name="Normal 38 2 6 3" xfId="4138"/>
    <cellStyle name="Normal 38 2 7" xfId="5184"/>
    <cellStyle name="Normal 38 2 8" xfId="5185"/>
    <cellStyle name="Normal 38 2 9" xfId="2622"/>
    <cellStyle name="Normal 38 3" xfId="607"/>
    <cellStyle name="Normal 38 3 2" xfId="749"/>
    <cellStyle name="Normal 38 3 2 2" xfId="1214"/>
    <cellStyle name="Normal 38 3 2 2 2" xfId="1503"/>
    <cellStyle name="Normal 38 3 2 2 2 2" xfId="5186"/>
    <cellStyle name="Normal 38 3 2 2 2 3" xfId="5187"/>
    <cellStyle name="Normal 38 3 2 2 2 4" xfId="3444"/>
    <cellStyle name="Normal 38 3 2 2 3" xfId="5188"/>
    <cellStyle name="Normal 38 3 2 2 4" xfId="5189"/>
    <cellStyle name="Normal 38 3 2 2 5" xfId="3167"/>
    <cellStyle name="Normal 38 3 2 3" xfId="1502"/>
    <cellStyle name="Normal 38 3 2 3 2" xfId="5190"/>
    <cellStyle name="Normal 38 3 2 3 3" xfId="5191"/>
    <cellStyle name="Normal 38 3 2 3 4" xfId="3443"/>
    <cellStyle name="Normal 38 3 2 4" xfId="5192"/>
    <cellStyle name="Normal 38 3 2 5" xfId="5193"/>
    <cellStyle name="Normal 38 3 2 6" xfId="2800"/>
    <cellStyle name="Normal 38 3 3" xfId="902"/>
    <cellStyle name="Normal 38 3 3 2" xfId="1504"/>
    <cellStyle name="Normal 38 3 3 2 2" xfId="5194"/>
    <cellStyle name="Normal 38 3 3 2 3" xfId="5195"/>
    <cellStyle name="Normal 38 3 3 2 4" xfId="3445"/>
    <cellStyle name="Normal 38 3 3 3" xfId="5196"/>
    <cellStyle name="Normal 38 3 3 4" xfId="5197"/>
    <cellStyle name="Normal 38 3 3 5" xfId="2938"/>
    <cellStyle name="Normal 38 3 4" xfId="1501"/>
    <cellStyle name="Normal 38 3 4 2" xfId="5198"/>
    <cellStyle name="Normal 38 3 4 3" xfId="5199"/>
    <cellStyle name="Normal 38 3 4 4" xfId="3442"/>
    <cellStyle name="Normal 38 3 5" xfId="2209"/>
    <cellStyle name="Normal 38 3 5 2" xfId="5200"/>
    <cellStyle name="Normal 38 3 5 3" xfId="5201"/>
    <cellStyle name="Normal 38 3 5 4" xfId="4046"/>
    <cellStyle name="Normal 38 3 6" xfId="2353"/>
    <cellStyle name="Normal 38 3 6 2" xfId="5202"/>
    <cellStyle name="Normal 38 3 6 3" xfId="4181"/>
    <cellStyle name="Normal 38 3 7" xfId="5203"/>
    <cellStyle name="Normal 38 3 8" xfId="5204"/>
    <cellStyle name="Normal 38 3 9" xfId="2665"/>
    <cellStyle name="Normal 38 4" xfId="442"/>
    <cellStyle name="Normal 38 4 2" xfId="1012"/>
    <cellStyle name="Normal 38 4 2 2" xfId="1506"/>
    <cellStyle name="Normal 38 4 2 2 2" xfId="5205"/>
    <cellStyle name="Normal 38 4 2 2 3" xfId="5206"/>
    <cellStyle name="Normal 38 4 2 2 4" xfId="3447"/>
    <cellStyle name="Normal 38 4 2 3" xfId="5207"/>
    <cellStyle name="Normal 38 4 2 4" xfId="5208"/>
    <cellStyle name="Normal 38 4 2 5" xfId="3028"/>
    <cellStyle name="Normal 38 4 3" xfId="1505"/>
    <cellStyle name="Normal 38 4 3 2" xfId="5209"/>
    <cellStyle name="Normal 38 4 3 3" xfId="5210"/>
    <cellStyle name="Normal 38 4 3 4" xfId="3446"/>
    <cellStyle name="Normal 38 4 4" xfId="5211"/>
    <cellStyle name="Normal 38 4 5" xfId="5212"/>
    <cellStyle name="Normal 38 4 6" xfId="2576"/>
    <cellStyle name="Normal 38 5" xfId="659"/>
    <cellStyle name="Normal 38 5 2" xfId="1125"/>
    <cellStyle name="Normal 38 5 2 2" xfId="1508"/>
    <cellStyle name="Normal 38 5 2 2 2" xfId="5213"/>
    <cellStyle name="Normal 38 5 2 2 3" xfId="5214"/>
    <cellStyle name="Normal 38 5 2 2 4" xfId="3449"/>
    <cellStyle name="Normal 38 5 2 3" xfId="5215"/>
    <cellStyle name="Normal 38 5 2 4" xfId="5216"/>
    <cellStyle name="Normal 38 5 2 5" xfId="3078"/>
    <cellStyle name="Normal 38 5 3" xfId="1507"/>
    <cellStyle name="Normal 38 5 3 2" xfId="5217"/>
    <cellStyle name="Normal 38 5 3 3" xfId="5218"/>
    <cellStyle name="Normal 38 5 3 4" xfId="3448"/>
    <cellStyle name="Normal 38 5 4" xfId="5219"/>
    <cellStyle name="Normal 38 5 5" xfId="5220"/>
    <cellStyle name="Normal 38 5 6" xfId="2711"/>
    <cellStyle name="Normal 38 6" xfId="326"/>
    <cellStyle name="Normal 38 6 2" xfId="954"/>
    <cellStyle name="Normal 38 6 2 2" xfId="1510"/>
    <cellStyle name="Normal 38 6 2 2 2" xfId="5221"/>
    <cellStyle name="Normal 38 6 2 2 3" xfId="5222"/>
    <cellStyle name="Normal 38 6 2 2 4" xfId="3451"/>
    <cellStyle name="Normal 38 6 2 3" xfId="5223"/>
    <cellStyle name="Normal 38 6 2 4" xfId="5224"/>
    <cellStyle name="Normal 38 6 2 5" xfId="2984"/>
    <cellStyle name="Normal 38 6 3" xfId="1509"/>
    <cellStyle name="Normal 38 6 3 2" xfId="5225"/>
    <cellStyle name="Normal 38 6 3 3" xfId="5226"/>
    <cellStyle name="Normal 38 6 3 4" xfId="3450"/>
    <cellStyle name="Normal 38 6 4" xfId="5227"/>
    <cellStyle name="Normal 38 6 5" xfId="5228"/>
    <cellStyle name="Normal 38 6 6" xfId="2527"/>
    <cellStyle name="Normal 38 7" xfId="808"/>
    <cellStyle name="Normal 38 7 2" xfId="1511"/>
    <cellStyle name="Normal 38 7 2 2" xfId="5229"/>
    <cellStyle name="Normal 38 7 2 3" xfId="5230"/>
    <cellStyle name="Normal 38 7 2 4" xfId="3452"/>
    <cellStyle name="Normal 38 7 3" xfId="5231"/>
    <cellStyle name="Normal 38 7 4" xfId="5232"/>
    <cellStyle name="Normal 38 7 5" xfId="2849"/>
    <cellStyle name="Normal 38 8" xfId="1275"/>
    <cellStyle name="Normal 38 8 2" xfId="5233"/>
    <cellStyle name="Normal 38 8 3" xfId="5234"/>
    <cellStyle name="Normal 38 8 4" xfId="3216"/>
    <cellStyle name="Normal 38 9" xfId="218"/>
    <cellStyle name="Normal 38 9 2" xfId="5235"/>
    <cellStyle name="Normal 38 9 3" xfId="5236"/>
    <cellStyle name="Normal 38 9 4" xfId="2482"/>
    <cellStyle name="Normal 39" xfId="149"/>
    <cellStyle name="Normal 39 2" xfId="523"/>
    <cellStyle name="Normal 39 2 2" xfId="1071"/>
    <cellStyle name="Normal 39 3" xfId="384"/>
    <cellStyle name="Normal 39 4" xfId="268"/>
    <cellStyle name="Normal 39 5" xfId="182"/>
    <cellStyle name="Normal 4" xfId="20"/>
    <cellStyle name="Normal 4 2" xfId="176"/>
    <cellStyle name="Normal 4 2 2" xfId="985"/>
    <cellStyle name="Normal 4 3" xfId="524"/>
    <cellStyle name="Normal 4 4" xfId="838"/>
    <cellStyle name="Normal 4 5" xfId="2056"/>
    <cellStyle name="Normal 40" xfId="150"/>
    <cellStyle name="Normal 40 2" xfId="525"/>
    <cellStyle name="Normal 40 2 2" xfId="1072"/>
    <cellStyle name="Normal 40 3" xfId="386"/>
    <cellStyle name="Normal 40 4" xfId="270"/>
    <cellStyle name="Normal 40 5" xfId="183"/>
    <cellStyle name="Normal 41" xfId="151"/>
    <cellStyle name="Normal 41 2" xfId="526"/>
    <cellStyle name="Normal 41 2 2" xfId="1073"/>
    <cellStyle name="Normal 41 3" xfId="388"/>
    <cellStyle name="Normal 41 4" xfId="272"/>
    <cellStyle name="Normal 41 5" xfId="184"/>
    <cellStyle name="Normal 42" xfId="152"/>
    <cellStyle name="Normal 42 2" xfId="527"/>
    <cellStyle name="Normal 42 2 2" xfId="1074"/>
    <cellStyle name="Normal 42 3" xfId="390"/>
    <cellStyle name="Normal 42 4" xfId="274"/>
    <cellStyle name="Normal 42 5" xfId="185"/>
    <cellStyle name="Normal 43" xfId="153"/>
    <cellStyle name="Normal 43 2" xfId="528"/>
    <cellStyle name="Normal 43 2 2" xfId="1075"/>
    <cellStyle name="Normal 43 3" xfId="392"/>
    <cellStyle name="Normal 43 4" xfId="276"/>
    <cellStyle name="Normal 43 5" xfId="186"/>
    <cellStyle name="Normal 44" xfId="154"/>
    <cellStyle name="Normal 44 2" xfId="529"/>
    <cellStyle name="Normal 44 2 2" xfId="1076"/>
    <cellStyle name="Normal 44 3" xfId="394"/>
    <cellStyle name="Normal 44 4" xfId="278"/>
    <cellStyle name="Normal 44 5" xfId="187"/>
    <cellStyle name="Normal 45" xfId="155"/>
    <cellStyle name="Normal 45 2" xfId="530"/>
    <cellStyle name="Normal 45 2 2" xfId="1077"/>
    <cellStyle name="Normal 45 3" xfId="395"/>
    <cellStyle name="Normal 45 4" xfId="279"/>
    <cellStyle name="Normal 45 5" xfId="188"/>
    <cellStyle name="Normal 46" xfId="156"/>
    <cellStyle name="Normal 46 2" xfId="531"/>
    <cellStyle name="Normal 46 2 2" xfId="1078"/>
    <cellStyle name="Normal 46 3" xfId="397"/>
    <cellStyle name="Normal 46 4" xfId="281"/>
    <cellStyle name="Normal 46 5" xfId="189"/>
    <cellStyle name="Normal 47" xfId="157"/>
    <cellStyle name="Normal 47 2" xfId="532"/>
    <cellStyle name="Normal 47 2 2" xfId="1079"/>
    <cellStyle name="Normal 47 3" xfId="399"/>
    <cellStyle name="Normal 47 4" xfId="283"/>
    <cellStyle name="Normal 47 5" xfId="190"/>
    <cellStyle name="Normal 48" xfId="158"/>
    <cellStyle name="Normal 48 2" xfId="533"/>
    <cellStyle name="Normal 48 2 2" xfId="1080"/>
    <cellStyle name="Normal 48 3" xfId="401"/>
    <cellStyle name="Normal 48 4" xfId="285"/>
    <cellStyle name="Normal 48 5" xfId="191"/>
    <cellStyle name="Normal 49" xfId="159"/>
    <cellStyle name="Normal 49 2" xfId="534"/>
    <cellStyle name="Normal 49 2 2" xfId="1081"/>
    <cellStyle name="Normal 49 3" xfId="403"/>
    <cellStyle name="Normal 49 4" xfId="287"/>
    <cellStyle name="Normal 49 5" xfId="192"/>
    <cellStyle name="Normal 5" xfId="23"/>
    <cellStyle name="Normal 5 10" xfId="809"/>
    <cellStyle name="Normal 5 10 2" xfId="1512"/>
    <cellStyle name="Normal 5 10 2 2" xfId="5237"/>
    <cellStyle name="Normal 5 10 2 3" xfId="5238"/>
    <cellStyle name="Normal 5 10 2 4" xfId="3453"/>
    <cellStyle name="Normal 5 10 3" xfId="5239"/>
    <cellStyle name="Normal 5 10 4" xfId="5240"/>
    <cellStyle name="Normal 5 10 5" xfId="2850"/>
    <cellStyle name="Normal 5 11" xfId="1276"/>
    <cellStyle name="Normal 5 11 2" xfId="5241"/>
    <cellStyle name="Normal 5 11 3" xfId="5242"/>
    <cellStyle name="Normal 5 11 4" xfId="3217"/>
    <cellStyle name="Normal 5 12" xfId="219"/>
    <cellStyle name="Normal 5 12 2" xfId="5243"/>
    <cellStyle name="Normal 5 12 3" xfId="5244"/>
    <cellStyle name="Normal 5 12 4" xfId="2483"/>
    <cellStyle name="Normal 5 13" xfId="2089"/>
    <cellStyle name="Normal 5 14" xfId="2114"/>
    <cellStyle name="Normal 5 14 2" xfId="5245"/>
    <cellStyle name="Normal 5 14 3" xfId="5246"/>
    <cellStyle name="Normal 5 14 4" xfId="3957"/>
    <cellStyle name="Normal 5 15" xfId="2265"/>
    <cellStyle name="Normal 5 15 2" xfId="5247"/>
    <cellStyle name="Normal 5 15 3" xfId="4093"/>
    <cellStyle name="Normal 5 16" xfId="2387"/>
    <cellStyle name="Normal 5 16 2" xfId="5248"/>
    <cellStyle name="Normal 5 17" xfId="5249"/>
    <cellStyle name="Normal 5 18" xfId="2428"/>
    <cellStyle name="Normal 5 2" xfId="54"/>
    <cellStyle name="Normal 5 2 10" xfId="1277"/>
    <cellStyle name="Normal 5 2 10 2" xfId="5250"/>
    <cellStyle name="Normal 5 2 10 3" xfId="5251"/>
    <cellStyle name="Normal 5 2 10 4" xfId="3218"/>
    <cellStyle name="Normal 5 2 11" xfId="220"/>
    <cellStyle name="Normal 5 2 11 2" xfId="5252"/>
    <cellStyle name="Normal 5 2 11 3" xfId="5253"/>
    <cellStyle name="Normal 5 2 11 4" xfId="2484"/>
    <cellStyle name="Normal 5 2 12" xfId="2115"/>
    <cellStyle name="Normal 5 2 12 2" xfId="5254"/>
    <cellStyle name="Normal 5 2 12 3" xfId="5255"/>
    <cellStyle name="Normal 5 2 12 4" xfId="3958"/>
    <cellStyle name="Normal 5 2 13" xfId="2266"/>
    <cellStyle name="Normal 5 2 13 2" xfId="5256"/>
    <cellStyle name="Normal 5 2 13 3" xfId="4094"/>
    <cellStyle name="Normal 5 2 14" xfId="2393"/>
    <cellStyle name="Normal 5 2 14 2" xfId="5257"/>
    <cellStyle name="Normal 5 2 15" xfId="5258"/>
    <cellStyle name="Normal 5 2 16" xfId="2434"/>
    <cellStyle name="Normal 5 2 2" xfId="101"/>
    <cellStyle name="Normal 5 2 2 10" xfId="2116"/>
    <cellStyle name="Normal 5 2 2 10 2" xfId="5259"/>
    <cellStyle name="Normal 5 2 2 10 3" xfId="5260"/>
    <cellStyle name="Normal 5 2 2 10 4" xfId="3959"/>
    <cellStyle name="Normal 5 2 2 11" xfId="2267"/>
    <cellStyle name="Normal 5 2 2 11 2" xfId="5261"/>
    <cellStyle name="Normal 5 2 2 11 3" xfId="4095"/>
    <cellStyle name="Normal 5 2 2 12" xfId="2409"/>
    <cellStyle name="Normal 5 2 2 12 2" xfId="5262"/>
    <cellStyle name="Normal 5 2 2 13" xfId="5263"/>
    <cellStyle name="Normal 5 2 2 14" xfId="2443"/>
    <cellStyle name="Normal 5 2 2 2" xfId="537"/>
    <cellStyle name="Normal 5 2 2 2 2" xfId="708"/>
    <cellStyle name="Normal 5 2 2 2 2 2" xfId="1174"/>
    <cellStyle name="Normal 5 2 2 2 2 2 2" xfId="1515"/>
    <cellStyle name="Normal 5 2 2 2 2 2 2 2" xfId="5264"/>
    <cellStyle name="Normal 5 2 2 2 2 2 2 3" xfId="5265"/>
    <cellStyle name="Normal 5 2 2 2 2 2 2 4" xfId="3456"/>
    <cellStyle name="Normal 5 2 2 2 2 2 3" xfId="5266"/>
    <cellStyle name="Normal 5 2 2 2 2 2 4" xfId="5267"/>
    <cellStyle name="Normal 5 2 2 2 2 2 5" xfId="3127"/>
    <cellStyle name="Normal 5 2 2 2 2 3" xfId="1514"/>
    <cellStyle name="Normal 5 2 2 2 2 3 2" xfId="5268"/>
    <cellStyle name="Normal 5 2 2 2 2 3 3" xfId="5269"/>
    <cellStyle name="Normal 5 2 2 2 2 3 4" xfId="3455"/>
    <cellStyle name="Normal 5 2 2 2 2 4" xfId="5270"/>
    <cellStyle name="Normal 5 2 2 2 2 5" xfId="5271"/>
    <cellStyle name="Normal 5 2 2 2 2 6" xfId="2760"/>
    <cellStyle name="Normal 5 2 2 2 3" xfId="861"/>
    <cellStyle name="Normal 5 2 2 2 3 2" xfId="1516"/>
    <cellStyle name="Normal 5 2 2 2 3 2 2" xfId="5272"/>
    <cellStyle name="Normal 5 2 2 2 3 2 3" xfId="5273"/>
    <cellStyle name="Normal 5 2 2 2 3 2 4" xfId="3457"/>
    <cellStyle name="Normal 5 2 2 2 3 3" xfId="5274"/>
    <cellStyle name="Normal 5 2 2 2 3 4" xfId="5275"/>
    <cellStyle name="Normal 5 2 2 2 3 5" xfId="2898"/>
    <cellStyle name="Normal 5 2 2 2 4" xfId="1513"/>
    <cellStyle name="Normal 5 2 2 2 4 2" xfId="5276"/>
    <cellStyle name="Normal 5 2 2 2 4 3" xfId="5277"/>
    <cellStyle name="Normal 5 2 2 2 4 4" xfId="3454"/>
    <cellStyle name="Normal 5 2 2 2 5" xfId="2168"/>
    <cellStyle name="Normal 5 2 2 2 5 2" xfId="5278"/>
    <cellStyle name="Normal 5 2 2 2 5 3" xfId="5279"/>
    <cellStyle name="Normal 5 2 2 2 5 4" xfId="4006"/>
    <cellStyle name="Normal 5 2 2 2 6" xfId="2313"/>
    <cellStyle name="Normal 5 2 2 2 6 2" xfId="5280"/>
    <cellStyle name="Normal 5 2 2 2 6 3" xfId="4141"/>
    <cellStyle name="Normal 5 2 2 2 7" xfId="5281"/>
    <cellStyle name="Normal 5 2 2 2 8" xfId="5282"/>
    <cellStyle name="Normal 5 2 2 2 9" xfId="2625"/>
    <cellStyle name="Normal 5 2 2 3" xfId="611"/>
    <cellStyle name="Normal 5 2 2 3 2" xfId="752"/>
    <cellStyle name="Normal 5 2 2 3 2 2" xfId="1217"/>
    <cellStyle name="Normal 5 2 2 3 2 2 2" xfId="1519"/>
    <cellStyle name="Normal 5 2 2 3 2 2 2 2" xfId="5283"/>
    <cellStyle name="Normal 5 2 2 3 2 2 2 3" xfId="5284"/>
    <cellStyle name="Normal 5 2 2 3 2 2 2 4" xfId="3460"/>
    <cellStyle name="Normal 5 2 2 3 2 2 3" xfId="5285"/>
    <cellStyle name="Normal 5 2 2 3 2 2 4" xfId="5286"/>
    <cellStyle name="Normal 5 2 2 3 2 2 5" xfId="3170"/>
    <cellStyle name="Normal 5 2 2 3 2 3" xfId="1518"/>
    <cellStyle name="Normal 5 2 2 3 2 3 2" xfId="5287"/>
    <cellStyle name="Normal 5 2 2 3 2 3 3" xfId="5288"/>
    <cellStyle name="Normal 5 2 2 3 2 3 4" xfId="3459"/>
    <cellStyle name="Normal 5 2 2 3 2 4" xfId="5289"/>
    <cellStyle name="Normal 5 2 2 3 2 5" xfId="5290"/>
    <cellStyle name="Normal 5 2 2 3 2 6" xfId="2803"/>
    <cellStyle name="Normal 5 2 2 3 3" xfId="905"/>
    <cellStyle name="Normal 5 2 2 3 3 2" xfId="1520"/>
    <cellStyle name="Normal 5 2 2 3 3 2 2" xfId="5291"/>
    <cellStyle name="Normal 5 2 2 3 3 2 3" xfId="5292"/>
    <cellStyle name="Normal 5 2 2 3 3 2 4" xfId="3461"/>
    <cellStyle name="Normal 5 2 2 3 3 3" xfId="5293"/>
    <cellStyle name="Normal 5 2 2 3 3 4" xfId="5294"/>
    <cellStyle name="Normal 5 2 2 3 3 5" xfId="2941"/>
    <cellStyle name="Normal 5 2 2 3 4" xfId="1517"/>
    <cellStyle name="Normal 5 2 2 3 4 2" xfId="5295"/>
    <cellStyle name="Normal 5 2 2 3 4 3" xfId="5296"/>
    <cellStyle name="Normal 5 2 2 3 4 4" xfId="3458"/>
    <cellStyle name="Normal 5 2 2 3 5" xfId="2212"/>
    <cellStyle name="Normal 5 2 2 3 5 2" xfId="5297"/>
    <cellStyle name="Normal 5 2 2 3 5 3" xfId="5298"/>
    <cellStyle name="Normal 5 2 2 3 5 4" xfId="4049"/>
    <cellStyle name="Normal 5 2 2 3 6" xfId="2356"/>
    <cellStyle name="Normal 5 2 2 3 6 2" xfId="5299"/>
    <cellStyle name="Normal 5 2 2 3 6 3" xfId="4184"/>
    <cellStyle name="Normal 5 2 2 3 7" xfId="5300"/>
    <cellStyle name="Normal 5 2 2 3 8" xfId="5301"/>
    <cellStyle name="Normal 5 2 2 3 9" xfId="2668"/>
    <cellStyle name="Normal 5 2 2 4" xfId="445"/>
    <cellStyle name="Normal 5 2 2 4 2" xfId="1015"/>
    <cellStyle name="Normal 5 2 2 4 2 2" xfId="1522"/>
    <cellStyle name="Normal 5 2 2 4 2 2 2" xfId="5302"/>
    <cellStyle name="Normal 5 2 2 4 2 2 3" xfId="5303"/>
    <cellStyle name="Normal 5 2 2 4 2 2 4" xfId="3463"/>
    <cellStyle name="Normal 5 2 2 4 2 3" xfId="5304"/>
    <cellStyle name="Normal 5 2 2 4 2 4" xfId="5305"/>
    <cellStyle name="Normal 5 2 2 4 2 5" xfId="3031"/>
    <cellStyle name="Normal 5 2 2 4 3" xfId="1521"/>
    <cellStyle name="Normal 5 2 2 4 3 2" xfId="5306"/>
    <cellStyle name="Normal 5 2 2 4 3 3" xfId="5307"/>
    <cellStyle name="Normal 5 2 2 4 3 4" xfId="3462"/>
    <cellStyle name="Normal 5 2 2 4 4" xfId="5308"/>
    <cellStyle name="Normal 5 2 2 4 5" xfId="5309"/>
    <cellStyle name="Normal 5 2 2 4 6" xfId="2579"/>
    <cellStyle name="Normal 5 2 2 5" xfId="662"/>
    <cellStyle name="Normal 5 2 2 5 2" xfId="1128"/>
    <cellStyle name="Normal 5 2 2 5 2 2" xfId="1524"/>
    <cellStyle name="Normal 5 2 2 5 2 2 2" xfId="5310"/>
    <cellStyle name="Normal 5 2 2 5 2 2 3" xfId="5311"/>
    <cellStyle name="Normal 5 2 2 5 2 2 4" xfId="3465"/>
    <cellStyle name="Normal 5 2 2 5 2 3" xfId="5312"/>
    <cellStyle name="Normal 5 2 2 5 2 4" xfId="5313"/>
    <cellStyle name="Normal 5 2 2 5 2 5" xfId="3081"/>
    <cellStyle name="Normal 5 2 2 5 3" xfId="1523"/>
    <cellStyle name="Normal 5 2 2 5 3 2" xfId="5314"/>
    <cellStyle name="Normal 5 2 2 5 3 3" xfId="5315"/>
    <cellStyle name="Normal 5 2 2 5 3 4" xfId="3464"/>
    <cellStyle name="Normal 5 2 2 5 4" xfId="5316"/>
    <cellStyle name="Normal 5 2 2 5 5" xfId="5317"/>
    <cellStyle name="Normal 5 2 2 5 6" xfId="2714"/>
    <cellStyle name="Normal 5 2 2 6" xfId="329"/>
    <cellStyle name="Normal 5 2 2 6 2" xfId="957"/>
    <cellStyle name="Normal 5 2 2 6 2 2" xfId="1526"/>
    <cellStyle name="Normal 5 2 2 6 2 2 2" xfId="5318"/>
    <cellStyle name="Normal 5 2 2 6 2 2 3" xfId="5319"/>
    <cellStyle name="Normal 5 2 2 6 2 2 4" xfId="3467"/>
    <cellStyle name="Normal 5 2 2 6 2 3" xfId="5320"/>
    <cellStyle name="Normal 5 2 2 6 2 4" xfId="5321"/>
    <cellStyle name="Normal 5 2 2 6 2 5" xfId="2987"/>
    <cellStyle name="Normal 5 2 2 6 3" xfId="1525"/>
    <cellStyle name="Normal 5 2 2 6 3 2" xfId="5322"/>
    <cellStyle name="Normal 5 2 2 6 3 3" xfId="5323"/>
    <cellStyle name="Normal 5 2 2 6 3 4" xfId="3466"/>
    <cellStyle name="Normal 5 2 2 6 4" xfId="5324"/>
    <cellStyle name="Normal 5 2 2 6 5" xfId="5325"/>
    <cellStyle name="Normal 5 2 2 6 6" xfId="2530"/>
    <cellStyle name="Normal 5 2 2 7" xfId="811"/>
    <cellStyle name="Normal 5 2 2 7 2" xfId="1527"/>
    <cellStyle name="Normal 5 2 2 7 2 2" xfId="5326"/>
    <cellStyle name="Normal 5 2 2 7 2 3" xfId="5327"/>
    <cellStyle name="Normal 5 2 2 7 2 4" xfId="3468"/>
    <cellStyle name="Normal 5 2 2 7 3" xfId="5328"/>
    <cellStyle name="Normal 5 2 2 7 4" xfId="5329"/>
    <cellStyle name="Normal 5 2 2 7 5" xfId="2852"/>
    <cellStyle name="Normal 5 2 2 8" xfId="1278"/>
    <cellStyle name="Normal 5 2 2 8 2" xfId="5330"/>
    <cellStyle name="Normal 5 2 2 8 3" xfId="5331"/>
    <cellStyle name="Normal 5 2 2 8 4" xfId="3219"/>
    <cellStyle name="Normal 5 2 2 9" xfId="221"/>
    <cellStyle name="Normal 5 2 2 9 2" xfId="5332"/>
    <cellStyle name="Normal 5 2 2 9 3" xfId="5333"/>
    <cellStyle name="Normal 5 2 2 9 4" xfId="2485"/>
    <cellStyle name="Normal 5 2 3" xfId="138"/>
    <cellStyle name="Normal 5 2 3 10" xfId="2117"/>
    <cellStyle name="Normal 5 2 3 10 2" xfId="5334"/>
    <cellStyle name="Normal 5 2 3 10 3" xfId="5335"/>
    <cellStyle name="Normal 5 2 3 10 4" xfId="3960"/>
    <cellStyle name="Normal 5 2 3 11" xfId="2268"/>
    <cellStyle name="Normal 5 2 3 11 2" xfId="5336"/>
    <cellStyle name="Normal 5 2 3 11 3" xfId="4096"/>
    <cellStyle name="Normal 5 2 3 12" xfId="2410"/>
    <cellStyle name="Normal 5 2 3 12 2" xfId="5337"/>
    <cellStyle name="Normal 5 2 3 13" xfId="5338"/>
    <cellStyle name="Normal 5 2 3 14" xfId="2458"/>
    <cellStyle name="Normal 5 2 3 2" xfId="538"/>
    <cellStyle name="Normal 5 2 3 2 2" xfId="709"/>
    <cellStyle name="Normal 5 2 3 2 2 2" xfId="1175"/>
    <cellStyle name="Normal 5 2 3 2 2 2 2" xfId="1530"/>
    <cellStyle name="Normal 5 2 3 2 2 2 2 2" xfId="5339"/>
    <cellStyle name="Normal 5 2 3 2 2 2 2 3" xfId="5340"/>
    <cellStyle name="Normal 5 2 3 2 2 2 2 4" xfId="3471"/>
    <cellStyle name="Normal 5 2 3 2 2 2 3" xfId="5341"/>
    <cellStyle name="Normal 5 2 3 2 2 2 4" xfId="5342"/>
    <cellStyle name="Normal 5 2 3 2 2 2 5" xfId="3128"/>
    <cellStyle name="Normal 5 2 3 2 2 3" xfId="1529"/>
    <cellStyle name="Normal 5 2 3 2 2 3 2" xfId="5343"/>
    <cellStyle name="Normal 5 2 3 2 2 3 3" xfId="5344"/>
    <cellStyle name="Normal 5 2 3 2 2 3 4" xfId="3470"/>
    <cellStyle name="Normal 5 2 3 2 2 4" xfId="5345"/>
    <cellStyle name="Normal 5 2 3 2 2 5" xfId="5346"/>
    <cellStyle name="Normal 5 2 3 2 2 6" xfId="2761"/>
    <cellStyle name="Normal 5 2 3 2 3" xfId="862"/>
    <cellStyle name="Normal 5 2 3 2 3 2" xfId="1531"/>
    <cellStyle name="Normal 5 2 3 2 3 2 2" xfId="5347"/>
    <cellStyle name="Normal 5 2 3 2 3 2 3" xfId="5348"/>
    <cellStyle name="Normal 5 2 3 2 3 2 4" xfId="3472"/>
    <cellStyle name="Normal 5 2 3 2 3 3" xfId="5349"/>
    <cellStyle name="Normal 5 2 3 2 3 4" xfId="5350"/>
    <cellStyle name="Normal 5 2 3 2 3 5" xfId="2899"/>
    <cellStyle name="Normal 5 2 3 2 4" xfId="1528"/>
    <cellStyle name="Normal 5 2 3 2 4 2" xfId="5351"/>
    <cellStyle name="Normal 5 2 3 2 4 3" xfId="5352"/>
    <cellStyle name="Normal 5 2 3 2 4 4" xfId="3469"/>
    <cellStyle name="Normal 5 2 3 2 5" xfId="2169"/>
    <cellStyle name="Normal 5 2 3 2 5 2" xfId="5353"/>
    <cellStyle name="Normal 5 2 3 2 5 3" xfId="5354"/>
    <cellStyle name="Normal 5 2 3 2 5 4" xfId="4007"/>
    <cellStyle name="Normal 5 2 3 2 6" xfId="2314"/>
    <cellStyle name="Normal 5 2 3 2 6 2" xfId="5355"/>
    <cellStyle name="Normal 5 2 3 2 6 3" xfId="4142"/>
    <cellStyle name="Normal 5 2 3 2 7" xfId="5356"/>
    <cellStyle name="Normal 5 2 3 2 8" xfId="5357"/>
    <cellStyle name="Normal 5 2 3 2 9" xfId="2626"/>
    <cellStyle name="Normal 5 2 3 3" xfId="612"/>
    <cellStyle name="Normal 5 2 3 3 2" xfId="753"/>
    <cellStyle name="Normal 5 2 3 3 2 2" xfId="1218"/>
    <cellStyle name="Normal 5 2 3 3 2 2 2" xfId="1534"/>
    <cellStyle name="Normal 5 2 3 3 2 2 2 2" xfId="5358"/>
    <cellStyle name="Normal 5 2 3 3 2 2 2 3" xfId="5359"/>
    <cellStyle name="Normal 5 2 3 3 2 2 2 4" xfId="3475"/>
    <cellStyle name="Normal 5 2 3 3 2 2 3" xfId="5360"/>
    <cellStyle name="Normal 5 2 3 3 2 2 4" xfId="5361"/>
    <cellStyle name="Normal 5 2 3 3 2 2 5" xfId="3171"/>
    <cellStyle name="Normal 5 2 3 3 2 3" xfId="1533"/>
    <cellStyle name="Normal 5 2 3 3 2 3 2" xfId="5362"/>
    <cellStyle name="Normal 5 2 3 3 2 3 3" xfId="5363"/>
    <cellStyle name="Normal 5 2 3 3 2 3 4" xfId="3474"/>
    <cellStyle name="Normal 5 2 3 3 2 4" xfId="5364"/>
    <cellStyle name="Normal 5 2 3 3 2 5" xfId="5365"/>
    <cellStyle name="Normal 5 2 3 3 2 6" xfId="2804"/>
    <cellStyle name="Normal 5 2 3 3 3" xfId="906"/>
    <cellStyle name="Normal 5 2 3 3 3 2" xfId="1535"/>
    <cellStyle name="Normal 5 2 3 3 3 2 2" xfId="5366"/>
    <cellStyle name="Normal 5 2 3 3 3 2 3" xfId="5367"/>
    <cellStyle name="Normal 5 2 3 3 3 2 4" xfId="3476"/>
    <cellStyle name="Normal 5 2 3 3 3 3" xfId="5368"/>
    <cellStyle name="Normal 5 2 3 3 3 4" xfId="5369"/>
    <cellStyle name="Normal 5 2 3 3 3 5" xfId="2942"/>
    <cellStyle name="Normal 5 2 3 3 4" xfId="1532"/>
    <cellStyle name="Normal 5 2 3 3 4 2" xfId="5370"/>
    <cellStyle name="Normal 5 2 3 3 4 3" xfId="5371"/>
    <cellStyle name="Normal 5 2 3 3 4 4" xfId="3473"/>
    <cellStyle name="Normal 5 2 3 3 5" xfId="2213"/>
    <cellStyle name="Normal 5 2 3 3 5 2" xfId="5372"/>
    <cellStyle name="Normal 5 2 3 3 5 3" xfId="5373"/>
    <cellStyle name="Normal 5 2 3 3 5 4" xfId="4050"/>
    <cellStyle name="Normal 5 2 3 3 6" xfId="2357"/>
    <cellStyle name="Normal 5 2 3 3 6 2" xfId="5374"/>
    <cellStyle name="Normal 5 2 3 3 6 3" xfId="4185"/>
    <cellStyle name="Normal 5 2 3 3 7" xfId="5375"/>
    <cellStyle name="Normal 5 2 3 3 8" xfId="5376"/>
    <cellStyle name="Normal 5 2 3 3 9" xfId="2669"/>
    <cellStyle name="Normal 5 2 3 4" xfId="446"/>
    <cellStyle name="Normal 5 2 3 4 2" xfId="1016"/>
    <cellStyle name="Normal 5 2 3 4 2 2" xfId="1537"/>
    <cellStyle name="Normal 5 2 3 4 2 2 2" xfId="5377"/>
    <cellStyle name="Normal 5 2 3 4 2 2 3" xfId="5378"/>
    <cellStyle name="Normal 5 2 3 4 2 2 4" xfId="3478"/>
    <cellStyle name="Normal 5 2 3 4 2 3" xfId="5379"/>
    <cellStyle name="Normal 5 2 3 4 2 4" xfId="5380"/>
    <cellStyle name="Normal 5 2 3 4 2 5" xfId="3032"/>
    <cellStyle name="Normal 5 2 3 4 3" xfId="1536"/>
    <cellStyle name="Normal 5 2 3 4 3 2" xfId="5381"/>
    <cellStyle name="Normal 5 2 3 4 3 3" xfId="5382"/>
    <cellStyle name="Normal 5 2 3 4 3 4" xfId="3477"/>
    <cellStyle name="Normal 5 2 3 4 4" xfId="5383"/>
    <cellStyle name="Normal 5 2 3 4 5" xfId="5384"/>
    <cellStyle name="Normal 5 2 3 4 6" xfId="2580"/>
    <cellStyle name="Normal 5 2 3 5" xfId="663"/>
    <cellStyle name="Normal 5 2 3 5 2" xfId="1129"/>
    <cellStyle name="Normal 5 2 3 5 2 2" xfId="1539"/>
    <cellStyle name="Normal 5 2 3 5 2 2 2" xfId="5385"/>
    <cellStyle name="Normal 5 2 3 5 2 2 3" xfId="5386"/>
    <cellStyle name="Normal 5 2 3 5 2 2 4" xfId="3480"/>
    <cellStyle name="Normal 5 2 3 5 2 3" xfId="5387"/>
    <cellStyle name="Normal 5 2 3 5 2 4" xfId="5388"/>
    <cellStyle name="Normal 5 2 3 5 2 5" xfId="3082"/>
    <cellStyle name="Normal 5 2 3 5 3" xfId="1538"/>
    <cellStyle name="Normal 5 2 3 5 3 2" xfId="5389"/>
    <cellStyle name="Normal 5 2 3 5 3 3" xfId="5390"/>
    <cellStyle name="Normal 5 2 3 5 3 4" xfId="3479"/>
    <cellStyle name="Normal 5 2 3 5 4" xfId="5391"/>
    <cellStyle name="Normal 5 2 3 5 5" xfId="5392"/>
    <cellStyle name="Normal 5 2 3 5 6" xfId="2715"/>
    <cellStyle name="Normal 5 2 3 6" xfId="330"/>
    <cellStyle name="Normal 5 2 3 6 2" xfId="958"/>
    <cellStyle name="Normal 5 2 3 6 2 2" xfId="1541"/>
    <cellStyle name="Normal 5 2 3 6 2 2 2" xfId="5393"/>
    <cellStyle name="Normal 5 2 3 6 2 2 3" xfId="5394"/>
    <cellStyle name="Normal 5 2 3 6 2 2 4" xfId="3482"/>
    <cellStyle name="Normal 5 2 3 6 2 3" xfId="5395"/>
    <cellStyle name="Normal 5 2 3 6 2 4" xfId="5396"/>
    <cellStyle name="Normal 5 2 3 6 2 5" xfId="2988"/>
    <cellStyle name="Normal 5 2 3 6 3" xfId="1540"/>
    <cellStyle name="Normal 5 2 3 6 3 2" xfId="5397"/>
    <cellStyle name="Normal 5 2 3 6 3 3" xfId="5398"/>
    <cellStyle name="Normal 5 2 3 6 3 4" xfId="3481"/>
    <cellStyle name="Normal 5 2 3 6 4" xfId="5399"/>
    <cellStyle name="Normal 5 2 3 6 5" xfId="5400"/>
    <cellStyle name="Normal 5 2 3 6 6" xfId="2531"/>
    <cellStyle name="Normal 5 2 3 7" xfId="812"/>
    <cellStyle name="Normal 5 2 3 7 2" xfId="1542"/>
    <cellStyle name="Normal 5 2 3 7 2 2" xfId="5401"/>
    <cellStyle name="Normal 5 2 3 7 2 3" xfId="5402"/>
    <cellStyle name="Normal 5 2 3 7 2 4" xfId="3483"/>
    <cellStyle name="Normal 5 2 3 7 3" xfId="5403"/>
    <cellStyle name="Normal 5 2 3 7 4" xfId="5404"/>
    <cellStyle name="Normal 5 2 3 7 5" xfId="2853"/>
    <cellStyle name="Normal 5 2 3 8" xfId="1279"/>
    <cellStyle name="Normal 5 2 3 8 2" xfId="5405"/>
    <cellStyle name="Normal 5 2 3 8 3" xfId="5406"/>
    <cellStyle name="Normal 5 2 3 8 4" xfId="3220"/>
    <cellStyle name="Normal 5 2 3 9" xfId="222"/>
    <cellStyle name="Normal 5 2 3 9 2" xfId="5407"/>
    <cellStyle name="Normal 5 2 3 9 3" xfId="5408"/>
    <cellStyle name="Normal 5 2 3 9 4" xfId="2486"/>
    <cellStyle name="Normal 5 2 4" xfId="536"/>
    <cellStyle name="Normal 5 2 4 2" xfId="707"/>
    <cellStyle name="Normal 5 2 4 2 2" xfId="1173"/>
    <cellStyle name="Normal 5 2 4 2 2 2" xfId="1545"/>
    <cellStyle name="Normal 5 2 4 2 2 2 2" xfId="5409"/>
    <cellStyle name="Normal 5 2 4 2 2 2 3" xfId="5410"/>
    <cellStyle name="Normal 5 2 4 2 2 2 4" xfId="3486"/>
    <cellStyle name="Normal 5 2 4 2 2 3" xfId="5411"/>
    <cellStyle name="Normal 5 2 4 2 2 4" xfId="5412"/>
    <cellStyle name="Normal 5 2 4 2 2 5" xfId="3126"/>
    <cellStyle name="Normal 5 2 4 2 3" xfId="1544"/>
    <cellStyle name="Normal 5 2 4 2 3 2" xfId="5413"/>
    <cellStyle name="Normal 5 2 4 2 3 3" xfId="5414"/>
    <cellStyle name="Normal 5 2 4 2 3 4" xfId="3485"/>
    <cellStyle name="Normal 5 2 4 2 4" xfId="5415"/>
    <cellStyle name="Normal 5 2 4 2 5" xfId="5416"/>
    <cellStyle name="Normal 5 2 4 2 6" xfId="2759"/>
    <cellStyle name="Normal 5 2 4 3" xfId="860"/>
    <cellStyle name="Normal 5 2 4 3 2" xfId="1546"/>
    <cellStyle name="Normal 5 2 4 3 2 2" xfId="5417"/>
    <cellStyle name="Normal 5 2 4 3 2 3" xfId="5418"/>
    <cellStyle name="Normal 5 2 4 3 2 4" xfId="3487"/>
    <cellStyle name="Normal 5 2 4 3 3" xfId="5419"/>
    <cellStyle name="Normal 5 2 4 3 4" xfId="5420"/>
    <cellStyle name="Normal 5 2 4 3 5" xfId="2897"/>
    <cellStyle name="Normal 5 2 4 4" xfId="1543"/>
    <cellStyle name="Normal 5 2 4 4 2" xfId="5421"/>
    <cellStyle name="Normal 5 2 4 4 3" xfId="5422"/>
    <cellStyle name="Normal 5 2 4 4 4" xfId="3484"/>
    <cellStyle name="Normal 5 2 4 5" xfId="2167"/>
    <cellStyle name="Normal 5 2 4 5 2" xfId="5423"/>
    <cellStyle name="Normal 5 2 4 5 3" xfId="5424"/>
    <cellStyle name="Normal 5 2 4 5 4" xfId="4005"/>
    <cellStyle name="Normal 5 2 4 6" xfId="2312"/>
    <cellStyle name="Normal 5 2 4 6 2" xfId="5425"/>
    <cellStyle name="Normal 5 2 4 6 3" xfId="4140"/>
    <cellStyle name="Normal 5 2 4 7" xfId="5426"/>
    <cellStyle name="Normal 5 2 4 8" xfId="5427"/>
    <cellStyle name="Normal 5 2 4 9" xfId="2624"/>
    <cellStyle name="Normal 5 2 5" xfId="610"/>
    <cellStyle name="Normal 5 2 5 2" xfId="751"/>
    <cellStyle name="Normal 5 2 5 2 2" xfId="1216"/>
    <cellStyle name="Normal 5 2 5 2 2 2" xfId="1549"/>
    <cellStyle name="Normal 5 2 5 2 2 2 2" xfId="5428"/>
    <cellStyle name="Normal 5 2 5 2 2 2 3" xfId="5429"/>
    <cellStyle name="Normal 5 2 5 2 2 2 4" xfId="3490"/>
    <cellStyle name="Normal 5 2 5 2 2 3" xfId="5430"/>
    <cellStyle name="Normal 5 2 5 2 2 4" xfId="5431"/>
    <cellStyle name="Normal 5 2 5 2 2 5" xfId="3169"/>
    <cellStyle name="Normal 5 2 5 2 3" xfId="1548"/>
    <cellStyle name="Normal 5 2 5 2 3 2" xfId="5432"/>
    <cellStyle name="Normal 5 2 5 2 3 3" xfId="5433"/>
    <cellStyle name="Normal 5 2 5 2 3 4" xfId="3489"/>
    <cellStyle name="Normal 5 2 5 2 4" xfId="5434"/>
    <cellStyle name="Normal 5 2 5 2 5" xfId="5435"/>
    <cellStyle name="Normal 5 2 5 2 6" xfId="2802"/>
    <cellStyle name="Normal 5 2 5 3" xfId="904"/>
    <cellStyle name="Normal 5 2 5 3 2" xfId="1550"/>
    <cellStyle name="Normal 5 2 5 3 2 2" xfId="5436"/>
    <cellStyle name="Normal 5 2 5 3 2 3" xfId="5437"/>
    <cellStyle name="Normal 5 2 5 3 2 4" xfId="3491"/>
    <cellStyle name="Normal 5 2 5 3 3" xfId="5438"/>
    <cellStyle name="Normal 5 2 5 3 4" xfId="5439"/>
    <cellStyle name="Normal 5 2 5 3 5" xfId="2940"/>
    <cellStyle name="Normal 5 2 5 4" xfId="1547"/>
    <cellStyle name="Normal 5 2 5 4 2" xfId="5440"/>
    <cellStyle name="Normal 5 2 5 4 3" xfId="5441"/>
    <cellStyle name="Normal 5 2 5 4 4" xfId="3488"/>
    <cellStyle name="Normal 5 2 5 5" xfId="2211"/>
    <cellStyle name="Normal 5 2 5 5 2" xfId="5442"/>
    <cellStyle name="Normal 5 2 5 5 3" xfId="5443"/>
    <cellStyle name="Normal 5 2 5 5 4" xfId="4048"/>
    <cellStyle name="Normal 5 2 5 6" xfId="2355"/>
    <cellStyle name="Normal 5 2 5 6 2" xfId="5444"/>
    <cellStyle name="Normal 5 2 5 6 3" xfId="4183"/>
    <cellStyle name="Normal 5 2 5 7" xfId="5445"/>
    <cellStyle name="Normal 5 2 5 8" xfId="5446"/>
    <cellStyle name="Normal 5 2 5 9" xfId="2667"/>
    <cellStyle name="Normal 5 2 6" xfId="444"/>
    <cellStyle name="Normal 5 2 6 2" xfId="1014"/>
    <cellStyle name="Normal 5 2 6 2 2" xfId="1552"/>
    <cellStyle name="Normal 5 2 6 2 2 2" xfId="5447"/>
    <cellStyle name="Normal 5 2 6 2 2 3" xfId="5448"/>
    <cellStyle name="Normal 5 2 6 2 2 4" xfId="3493"/>
    <cellStyle name="Normal 5 2 6 2 3" xfId="5449"/>
    <cellStyle name="Normal 5 2 6 2 4" xfId="5450"/>
    <cellStyle name="Normal 5 2 6 2 5" xfId="3030"/>
    <cellStyle name="Normal 5 2 6 3" xfId="1551"/>
    <cellStyle name="Normal 5 2 6 3 2" xfId="5451"/>
    <cellStyle name="Normal 5 2 6 3 3" xfId="5452"/>
    <cellStyle name="Normal 5 2 6 3 4" xfId="3492"/>
    <cellStyle name="Normal 5 2 6 4" xfId="5453"/>
    <cellStyle name="Normal 5 2 6 5" xfId="5454"/>
    <cellStyle name="Normal 5 2 6 6" xfId="2578"/>
    <cellStyle name="Normal 5 2 7" xfId="661"/>
    <cellStyle name="Normal 5 2 7 2" xfId="1127"/>
    <cellStyle name="Normal 5 2 7 2 2" xfId="1554"/>
    <cellStyle name="Normal 5 2 7 2 2 2" xfId="5455"/>
    <cellStyle name="Normal 5 2 7 2 2 3" xfId="5456"/>
    <cellStyle name="Normal 5 2 7 2 2 4" xfId="3495"/>
    <cellStyle name="Normal 5 2 7 2 3" xfId="5457"/>
    <cellStyle name="Normal 5 2 7 2 4" xfId="5458"/>
    <cellStyle name="Normal 5 2 7 2 5" xfId="3080"/>
    <cellStyle name="Normal 5 2 7 3" xfId="1553"/>
    <cellStyle name="Normal 5 2 7 3 2" xfId="5459"/>
    <cellStyle name="Normal 5 2 7 3 3" xfId="5460"/>
    <cellStyle name="Normal 5 2 7 3 4" xfId="3494"/>
    <cellStyle name="Normal 5 2 7 4" xfId="5461"/>
    <cellStyle name="Normal 5 2 7 5" xfId="5462"/>
    <cellStyle name="Normal 5 2 7 6" xfId="2713"/>
    <cellStyle name="Normal 5 2 8" xfId="328"/>
    <cellStyle name="Normal 5 2 8 2" xfId="956"/>
    <cellStyle name="Normal 5 2 8 2 2" xfId="1556"/>
    <cellStyle name="Normal 5 2 8 2 2 2" xfId="5463"/>
    <cellStyle name="Normal 5 2 8 2 2 3" xfId="5464"/>
    <cellStyle name="Normal 5 2 8 2 2 4" xfId="3497"/>
    <cellStyle name="Normal 5 2 8 2 3" xfId="5465"/>
    <cellStyle name="Normal 5 2 8 2 4" xfId="5466"/>
    <cellStyle name="Normal 5 2 8 2 5" xfId="2986"/>
    <cellStyle name="Normal 5 2 8 3" xfId="1555"/>
    <cellStyle name="Normal 5 2 8 3 2" xfId="5467"/>
    <cellStyle name="Normal 5 2 8 3 3" xfId="5468"/>
    <cellStyle name="Normal 5 2 8 3 4" xfId="3496"/>
    <cellStyle name="Normal 5 2 8 4" xfId="5469"/>
    <cellStyle name="Normal 5 2 8 5" xfId="5470"/>
    <cellStyle name="Normal 5 2 8 6" xfId="2529"/>
    <cellStyle name="Normal 5 2 9" xfId="810"/>
    <cellStyle name="Normal 5 2 9 2" xfId="1557"/>
    <cellStyle name="Normal 5 2 9 2 2" xfId="5471"/>
    <cellStyle name="Normal 5 2 9 2 3" xfId="5472"/>
    <cellStyle name="Normal 5 2 9 2 4" xfId="3498"/>
    <cellStyle name="Normal 5 2 9 3" xfId="5473"/>
    <cellStyle name="Normal 5 2 9 4" xfId="5474"/>
    <cellStyle name="Normal 5 2 9 5" xfId="2851"/>
    <cellStyle name="Normal 5 3" xfId="98"/>
    <cellStyle name="Normal 5 3 10" xfId="2118"/>
    <cellStyle name="Normal 5 3 10 2" xfId="5475"/>
    <cellStyle name="Normal 5 3 10 3" xfId="5476"/>
    <cellStyle name="Normal 5 3 10 4" xfId="3961"/>
    <cellStyle name="Normal 5 3 11" xfId="2269"/>
    <cellStyle name="Normal 5 3 11 2" xfId="5477"/>
    <cellStyle name="Normal 5 3 11 3" xfId="4097"/>
    <cellStyle name="Normal 5 3 12" xfId="2411"/>
    <cellStyle name="Normal 5 3 12 2" xfId="5478"/>
    <cellStyle name="Normal 5 3 13" xfId="5479"/>
    <cellStyle name="Normal 5 3 14" xfId="2440"/>
    <cellStyle name="Normal 5 3 2" xfId="539"/>
    <cellStyle name="Normal 5 3 2 2" xfId="710"/>
    <cellStyle name="Normal 5 3 2 2 2" xfId="1176"/>
    <cellStyle name="Normal 5 3 2 2 2 2" xfId="1560"/>
    <cellStyle name="Normal 5 3 2 2 2 2 2" xfId="5480"/>
    <cellStyle name="Normal 5 3 2 2 2 2 3" xfId="5481"/>
    <cellStyle name="Normal 5 3 2 2 2 2 4" xfId="3501"/>
    <cellStyle name="Normal 5 3 2 2 2 3" xfId="5482"/>
    <cellStyle name="Normal 5 3 2 2 2 4" xfId="5483"/>
    <cellStyle name="Normal 5 3 2 2 2 5" xfId="3129"/>
    <cellStyle name="Normal 5 3 2 2 3" xfId="1559"/>
    <cellStyle name="Normal 5 3 2 2 3 2" xfId="5484"/>
    <cellStyle name="Normal 5 3 2 2 3 3" xfId="5485"/>
    <cellStyle name="Normal 5 3 2 2 3 4" xfId="3500"/>
    <cellStyle name="Normal 5 3 2 2 4" xfId="5486"/>
    <cellStyle name="Normal 5 3 2 2 5" xfId="5487"/>
    <cellStyle name="Normal 5 3 2 2 6" xfId="2762"/>
    <cellStyle name="Normal 5 3 2 3" xfId="863"/>
    <cellStyle name="Normal 5 3 2 3 2" xfId="1561"/>
    <cellStyle name="Normal 5 3 2 3 2 2" xfId="5488"/>
    <cellStyle name="Normal 5 3 2 3 2 3" xfId="5489"/>
    <cellStyle name="Normal 5 3 2 3 2 4" xfId="3502"/>
    <cellStyle name="Normal 5 3 2 3 3" xfId="5490"/>
    <cellStyle name="Normal 5 3 2 3 4" xfId="5491"/>
    <cellStyle name="Normal 5 3 2 3 5" xfId="2900"/>
    <cellStyle name="Normal 5 3 2 4" xfId="1558"/>
    <cellStyle name="Normal 5 3 2 4 2" xfId="5492"/>
    <cellStyle name="Normal 5 3 2 4 3" xfId="5493"/>
    <cellStyle name="Normal 5 3 2 4 4" xfId="3499"/>
    <cellStyle name="Normal 5 3 2 5" xfId="2170"/>
    <cellStyle name="Normal 5 3 2 5 2" xfId="5494"/>
    <cellStyle name="Normal 5 3 2 5 3" xfId="5495"/>
    <cellStyle name="Normal 5 3 2 5 4" xfId="4008"/>
    <cellStyle name="Normal 5 3 2 6" xfId="2315"/>
    <cellStyle name="Normal 5 3 2 6 2" xfId="5496"/>
    <cellStyle name="Normal 5 3 2 6 3" xfId="4143"/>
    <cellStyle name="Normal 5 3 2 7" xfId="5497"/>
    <cellStyle name="Normal 5 3 2 8" xfId="5498"/>
    <cellStyle name="Normal 5 3 2 9" xfId="2627"/>
    <cellStyle name="Normal 5 3 3" xfId="613"/>
    <cellStyle name="Normal 5 3 3 2" xfId="754"/>
    <cellStyle name="Normal 5 3 3 2 2" xfId="1219"/>
    <cellStyle name="Normal 5 3 3 2 2 2" xfId="1564"/>
    <cellStyle name="Normal 5 3 3 2 2 2 2" xfId="5499"/>
    <cellStyle name="Normal 5 3 3 2 2 2 3" xfId="5500"/>
    <cellStyle name="Normal 5 3 3 2 2 2 4" xfId="3505"/>
    <cellStyle name="Normal 5 3 3 2 2 3" xfId="5501"/>
    <cellStyle name="Normal 5 3 3 2 2 4" xfId="5502"/>
    <cellStyle name="Normal 5 3 3 2 2 5" xfId="3172"/>
    <cellStyle name="Normal 5 3 3 2 3" xfId="1563"/>
    <cellStyle name="Normal 5 3 3 2 3 2" xfId="5503"/>
    <cellStyle name="Normal 5 3 3 2 3 3" xfId="5504"/>
    <cellStyle name="Normal 5 3 3 2 3 4" xfId="3504"/>
    <cellStyle name="Normal 5 3 3 2 4" xfId="5505"/>
    <cellStyle name="Normal 5 3 3 2 5" xfId="5506"/>
    <cellStyle name="Normal 5 3 3 2 6" xfId="2805"/>
    <cellStyle name="Normal 5 3 3 3" xfId="907"/>
    <cellStyle name="Normal 5 3 3 3 2" xfId="1565"/>
    <cellStyle name="Normal 5 3 3 3 2 2" xfId="5507"/>
    <cellStyle name="Normal 5 3 3 3 2 3" xfId="5508"/>
    <cellStyle name="Normal 5 3 3 3 2 4" xfId="3506"/>
    <cellStyle name="Normal 5 3 3 3 3" xfId="5509"/>
    <cellStyle name="Normal 5 3 3 3 4" xfId="5510"/>
    <cellStyle name="Normal 5 3 3 3 5" xfId="2943"/>
    <cellStyle name="Normal 5 3 3 4" xfId="1562"/>
    <cellStyle name="Normal 5 3 3 4 2" xfId="5511"/>
    <cellStyle name="Normal 5 3 3 4 3" xfId="5512"/>
    <cellStyle name="Normal 5 3 3 4 4" xfId="3503"/>
    <cellStyle name="Normal 5 3 3 5" xfId="2214"/>
    <cellStyle name="Normal 5 3 3 5 2" xfId="5513"/>
    <cellStyle name="Normal 5 3 3 5 3" xfId="5514"/>
    <cellStyle name="Normal 5 3 3 5 4" xfId="4051"/>
    <cellStyle name="Normal 5 3 3 6" xfId="2358"/>
    <cellStyle name="Normal 5 3 3 6 2" xfId="5515"/>
    <cellStyle name="Normal 5 3 3 6 3" xfId="4186"/>
    <cellStyle name="Normal 5 3 3 7" xfId="5516"/>
    <cellStyle name="Normal 5 3 3 8" xfId="5517"/>
    <cellStyle name="Normal 5 3 3 9" xfId="2670"/>
    <cellStyle name="Normal 5 3 4" xfId="447"/>
    <cellStyle name="Normal 5 3 4 2" xfId="1017"/>
    <cellStyle name="Normal 5 3 4 2 2" xfId="1567"/>
    <cellStyle name="Normal 5 3 4 2 2 2" xfId="5518"/>
    <cellStyle name="Normal 5 3 4 2 2 3" xfId="5519"/>
    <cellStyle name="Normal 5 3 4 2 2 4" xfId="3508"/>
    <cellStyle name="Normal 5 3 4 2 3" xfId="5520"/>
    <cellStyle name="Normal 5 3 4 2 4" xfId="5521"/>
    <cellStyle name="Normal 5 3 4 2 5" xfId="3033"/>
    <cellStyle name="Normal 5 3 4 3" xfId="1566"/>
    <cellStyle name="Normal 5 3 4 3 2" xfId="5522"/>
    <cellStyle name="Normal 5 3 4 3 3" xfId="5523"/>
    <cellStyle name="Normal 5 3 4 3 4" xfId="3507"/>
    <cellStyle name="Normal 5 3 4 4" xfId="5524"/>
    <cellStyle name="Normal 5 3 4 5" xfId="5525"/>
    <cellStyle name="Normal 5 3 4 6" xfId="2581"/>
    <cellStyle name="Normal 5 3 5" xfId="664"/>
    <cellStyle name="Normal 5 3 5 2" xfId="1130"/>
    <cellStyle name="Normal 5 3 5 2 2" xfId="1569"/>
    <cellStyle name="Normal 5 3 5 2 2 2" xfId="5526"/>
    <cellStyle name="Normal 5 3 5 2 2 3" xfId="5527"/>
    <cellStyle name="Normal 5 3 5 2 2 4" xfId="3510"/>
    <cellStyle name="Normal 5 3 5 2 3" xfId="5528"/>
    <cellStyle name="Normal 5 3 5 2 4" xfId="5529"/>
    <cellStyle name="Normal 5 3 5 2 5" xfId="3083"/>
    <cellStyle name="Normal 5 3 5 3" xfId="1568"/>
    <cellStyle name="Normal 5 3 5 3 2" xfId="5530"/>
    <cellStyle name="Normal 5 3 5 3 3" xfId="5531"/>
    <cellStyle name="Normal 5 3 5 3 4" xfId="3509"/>
    <cellStyle name="Normal 5 3 5 4" xfId="5532"/>
    <cellStyle name="Normal 5 3 5 5" xfId="5533"/>
    <cellStyle name="Normal 5 3 5 6" xfId="2716"/>
    <cellStyle name="Normal 5 3 6" xfId="331"/>
    <cellStyle name="Normal 5 3 6 2" xfId="959"/>
    <cellStyle name="Normal 5 3 6 2 2" xfId="1571"/>
    <cellStyle name="Normal 5 3 6 2 2 2" xfId="5534"/>
    <cellStyle name="Normal 5 3 6 2 2 3" xfId="5535"/>
    <cellStyle name="Normal 5 3 6 2 2 4" xfId="3512"/>
    <cellStyle name="Normal 5 3 6 2 3" xfId="5536"/>
    <cellStyle name="Normal 5 3 6 2 4" xfId="5537"/>
    <cellStyle name="Normal 5 3 6 2 5" xfId="2989"/>
    <cellStyle name="Normal 5 3 6 3" xfId="1570"/>
    <cellStyle name="Normal 5 3 6 3 2" xfId="5538"/>
    <cellStyle name="Normal 5 3 6 3 3" xfId="5539"/>
    <cellStyle name="Normal 5 3 6 3 4" xfId="3511"/>
    <cellStyle name="Normal 5 3 6 4" xfId="5540"/>
    <cellStyle name="Normal 5 3 6 5" xfId="5541"/>
    <cellStyle name="Normal 5 3 6 6" xfId="2532"/>
    <cellStyle name="Normal 5 3 7" xfId="813"/>
    <cellStyle name="Normal 5 3 7 2" xfId="1572"/>
    <cellStyle name="Normal 5 3 7 2 2" xfId="5542"/>
    <cellStyle name="Normal 5 3 7 2 3" xfId="5543"/>
    <cellStyle name="Normal 5 3 7 2 4" xfId="3513"/>
    <cellStyle name="Normal 5 3 7 3" xfId="5544"/>
    <cellStyle name="Normal 5 3 7 4" xfId="5545"/>
    <cellStyle name="Normal 5 3 7 5" xfId="2854"/>
    <cellStyle name="Normal 5 3 8" xfId="1280"/>
    <cellStyle name="Normal 5 3 8 2" xfId="5546"/>
    <cellStyle name="Normal 5 3 8 3" xfId="5547"/>
    <cellStyle name="Normal 5 3 8 4" xfId="3221"/>
    <cellStyle name="Normal 5 3 9" xfId="223"/>
    <cellStyle name="Normal 5 3 9 2" xfId="5548"/>
    <cellStyle name="Normal 5 3 9 3" xfId="5549"/>
    <cellStyle name="Normal 5 3 9 4" xfId="2487"/>
    <cellStyle name="Normal 5 4" xfId="135"/>
    <cellStyle name="Normal 5 4 10" xfId="2119"/>
    <cellStyle name="Normal 5 4 10 2" xfId="5550"/>
    <cellStyle name="Normal 5 4 10 3" xfId="5551"/>
    <cellStyle name="Normal 5 4 10 4" xfId="3962"/>
    <cellStyle name="Normal 5 4 11" xfId="2270"/>
    <cellStyle name="Normal 5 4 11 2" xfId="5552"/>
    <cellStyle name="Normal 5 4 11 3" xfId="4098"/>
    <cellStyle name="Normal 5 4 12" xfId="2412"/>
    <cellStyle name="Normal 5 4 12 2" xfId="5553"/>
    <cellStyle name="Normal 5 4 13" xfId="5554"/>
    <cellStyle name="Normal 5 4 14" xfId="2455"/>
    <cellStyle name="Normal 5 4 2" xfId="540"/>
    <cellStyle name="Normal 5 4 2 2" xfId="711"/>
    <cellStyle name="Normal 5 4 2 2 2" xfId="1177"/>
    <cellStyle name="Normal 5 4 2 2 2 2" xfId="1575"/>
    <cellStyle name="Normal 5 4 2 2 2 2 2" xfId="5555"/>
    <cellStyle name="Normal 5 4 2 2 2 2 3" xfId="5556"/>
    <cellStyle name="Normal 5 4 2 2 2 2 4" xfId="3516"/>
    <cellStyle name="Normal 5 4 2 2 2 3" xfId="5557"/>
    <cellStyle name="Normal 5 4 2 2 2 4" xfId="5558"/>
    <cellStyle name="Normal 5 4 2 2 2 5" xfId="3130"/>
    <cellStyle name="Normal 5 4 2 2 3" xfId="1574"/>
    <cellStyle name="Normal 5 4 2 2 3 2" xfId="5559"/>
    <cellStyle name="Normal 5 4 2 2 3 3" xfId="5560"/>
    <cellStyle name="Normal 5 4 2 2 3 4" xfId="3515"/>
    <cellStyle name="Normal 5 4 2 2 4" xfId="5561"/>
    <cellStyle name="Normal 5 4 2 2 5" xfId="5562"/>
    <cellStyle name="Normal 5 4 2 2 6" xfId="2763"/>
    <cellStyle name="Normal 5 4 2 3" xfId="864"/>
    <cellStyle name="Normal 5 4 2 3 2" xfId="1576"/>
    <cellStyle name="Normal 5 4 2 3 2 2" xfId="5563"/>
    <cellStyle name="Normal 5 4 2 3 2 3" xfId="5564"/>
    <cellStyle name="Normal 5 4 2 3 2 4" xfId="3517"/>
    <cellStyle name="Normal 5 4 2 3 3" xfId="5565"/>
    <cellStyle name="Normal 5 4 2 3 4" xfId="5566"/>
    <cellStyle name="Normal 5 4 2 3 5" xfId="2901"/>
    <cellStyle name="Normal 5 4 2 4" xfId="1573"/>
    <cellStyle name="Normal 5 4 2 4 2" xfId="5567"/>
    <cellStyle name="Normal 5 4 2 4 3" xfId="5568"/>
    <cellStyle name="Normal 5 4 2 4 4" xfId="3514"/>
    <cellStyle name="Normal 5 4 2 5" xfId="2171"/>
    <cellStyle name="Normal 5 4 2 5 2" xfId="5569"/>
    <cellStyle name="Normal 5 4 2 5 3" xfId="5570"/>
    <cellStyle name="Normal 5 4 2 5 4" xfId="4009"/>
    <cellStyle name="Normal 5 4 2 6" xfId="2316"/>
    <cellStyle name="Normal 5 4 2 6 2" xfId="5571"/>
    <cellStyle name="Normal 5 4 2 6 3" xfId="4144"/>
    <cellStyle name="Normal 5 4 2 7" xfId="5572"/>
    <cellStyle name="Normal 5 4 2 8" xfId="5573"/>
    <cellStyle name="Normal 5 4 2 9" xfId="2628"/>
    <cellStyle name="Normal 5 4 3" xfId="614"/>
    <cellStyle name="Normal 5 4 3 2" xfId="755"/>
    <cellStyle name="Normal 5 4 3 2 2" xfId="1220"/>
    <cellStyle name="Normal 5 4 3 2 2 2" xfId="1579"/>
    <cellStyle name="Normal 5 4 3 2 2 2 2" xfId="5574"/>
    <cellStyle name="Normal 5 4 3 2 2 2 3" xfId="5575"/>
    <cellStyle name="Normal 5 4 3 2 2 2 4" xfId="3520"/>
    <cellStyle name="Normal 5 4 3 2 2 3" xfId="5576"/>
    <cellStyle name="Normal 5 4 3 2 2 4" xfId="5577"/>
    <cellStyle name="Normal 5 4 3 2 2 5" xfId="3173"/>
    <cellStyle name="Normal 5 4 3 2 3" xfId="1578"/>
    <cellStyle name="Normal 5 4 3 2 3 2" xfId="5578"/>
    <cellStyle name="Normal 5 4 3 2 3 3" xfId="5579"/>
    <cellStyle name="Normal 5 4 3 2 3 4" xfId="3519"/>
    <cellStyle name="Normal 5 4 3 2 4" xfId="5580"/>
    <cellStyle name="Normal 5 4 3 2 5" xfId="5581"/>
    <cellStyle name="Normal 5 4 3 2 6" xfId="2806"/>
    <cellStyle name="Normal 5 4 3 3" xfId="908"/>
    <cellStyle name="Normal 5 4 3 3 2" xfId="1580"/>
    <cellStyle name="Normal 5 4 3 3 2 2" xfId="5582"/>
    <cellStyle name="Normal 5 4 3 3 2 3" xfId="5583"/>
    <cellStyle name="Normal 5 4 3 3 2 4" xfId="3521"/>
    <cellStyle name="Normal 5 4 3 3 3" xfId="5584"/>
    <cellStyle name="Normal 5 4 3 3 4" xfId="5585"/>
    <cellStyle name="Normal 5 4 3 3 5" xfId="2944"/>
    <cellStyle name="Normal 5 4 3 4" xfId="1577"/>
    <cellStyle name="Normal 5 4 3 4 2" xfId="5586"/>
    <cellStyle name="Normal 5 4 3 4 3" xfId="5587"/>
    <cellStyle name="Normal 5 4 3 4 4" xfId="3518"/>
    <cellStyle name="Normal 5 4 3 5" xfId="2215"/>
    <cellStyle name="Normal 5 4 3 5 2" xfId="5588"/>
    <cellStyle name="Normal 5 4 3 5 3" xfId="5589"/>
    <cellStyle name="Normal 5 4 3 5 4" xfId="4052"/>
    <cellStyle name="Normal 5 4 3 6" xfId="2359"/>
    <cellStyle name="Normal 5 4 3 6 2" xfId="5590"/>
    <cellStyle name="Normal 5 4 3 6 3" xfId="4187"/>
    <cellStyle name="Normal 5 4 3 7" xfId="5591"/>
    <cellStyle name="Normal 5 4 3 8" xfId="5592"/>
    <cellStyle name="Normal 5 4 3 9" xfId="2671"/>
    <cellStyle name="Normal 5 4 4" xfId="448"/>
    <cellStyle name="Normal 5 4 4 2" xfId="1018"/>
    <cellStyle name="Normal 5 4 4 2 2" xfId="1582"/>
    <cellStyle name="Normal 5 4 4 2 2 2" xfId="5593"/>
    <cellStyle name="Normal 5 4 4 2 2 3" xfId="5594"/>
    <cellStyle name="Normal 5 4 4 2 2 4" xfId="3523"/>
    <cellStyle name="Normal 5 4 4 2 3" xfId="5595"/>
    <cellStyle name="Normal 5 4 4 2 4" xfId="5596"/>
    <cellStyle name="Normal 5 4 4 2 5" xfId="3034"/>
    <cellStyle name="Normal 5 4 4 3" xfId="1581"/>
    <cellStyle name="Normal 5 4 4 3 2" xfId="5597"/>
    <cellStyle name="Normal 5 4 4 3 3" xfId="5598"/>
    <cellStyle name="Normal 5 4 4 3 4" xfId="3522"/>
    <cellStyle name="Normal 5 4 4 4" xfId="5599"/>
    <cellStyle name="Normal 5 4 4 5" xfId="5600"/>
    <cellStyle name="Normal 5 4 4 6" xfId="2582"/>
    <cellStyle name="Normal 5 4 5" xfId="665"/>
    <cellStyle name="Normal 5 4 5 2" xfId="1131"/>
    <cellStyle name="Normal 5 4 5 2 2" xfId="1584"/>
    <cellStyle name="Normal 5 4 5 2 2 2" xfId="5601"/>
    <cellStyle name="Normal 5 4 5 2 2 3" xfId="5602"/>
    <cellStyle name="Normal 5 4 5 2 2 4" xfId="3525"/>
    <cellStyle name="Normal 5 4 5 2 3" xfId="5603"/>
    <cellStyle name="Normal 5 4 5 2 4" xfId="5604"/>
    <cellStyle name="Normal 5 4 5 2 5" xfId="3084"/>
    <cellStyle name="Normal 5 4 5 3" xfId="1583"/>
    <cellStyle name="Normal 5 4 5 3 2" xfId="5605"/>
    <cellStyle name="Normal 5 4 5 3 3" xfId="5606"/>
    <cellStyle name="Normal 5 4 5 3 4" xfId="3524"/>
    <cellStyle name="Normal 5 4 5 4" xfId="5607"/>
    <cellStyle name="Normal 5 4 5 5" xfId="5608"/>
    <cellStyle name="Normal 5 4 5 6" xfId="2717"/>
    <cellStyle name="Normal 5 4 6" xfId="332"/>
    <cellStyle name="Normal 5 4 6 2" xfId="960"/>
    <cellStyle name="Normal 5 4 6 2 2" xfId="1586"/>
    <cellStyle name="Normal 5 4 6 2 2 2" xfId="5609"/>
    <cellStyle name="Normal 5 4 6 2 2 3" xfId="5610"/>
    <cellStyle name="Normal 5 4 6 2 2 4" xfId="3527"/>
    <cellStyle name="Normal 5 4 6 2 3" xfId="5611"/>
    <cellStyle name="Normal 5 4 6 2 4" xfId="5612"/>
    <cellStyle name="Normal 5 4 6 2 5" xfId="2990"/>
    <cellStyle name="Normal 5 4 6 3" xfId="1585"/>
    <cellStyle name="Normal 5 4 6 3 2" xfId="5613"/>
    <cellStyle name="Normal 5 4 6 3 3" xfId="5614"/>
    <cellStyle name="Normal 5 4 6 3 4" xfId="3526"/>
    <cellStyle name="Normal 5 4 6 4" xfId="5615"/>
    <cellStyle name="Normal 5 4 6 5" xfId="5616"/>
    <cellStyle name="Normal 5 4 6 6" xfId="2533"/>
    <cellStyle name="Normal 5 4 7" xfId="814"/>
    <cellStyle name="Normal 5 4 7 2" xfId="1587"/>
    <cellStyle name="Normal 5 4 7 2 2" xfId="5617"/>
    <cellStyle name="Normal 5 4 7 2 3" xfId="5618"/>
    <cellStyle name="Normal 5 4 7 2 4" xfId="3528"/>
    <cellStyle name="Normal 5 4 7 3" xfId="5619"/>
    <cellStyle name="Normal 5 4 7 4" xfId="5620"/>
    <cellStyle name="Normal 5 4 7 5" xfId="2855"/>
    <cellStyle name="Normal 5 4 8" xfId="1281"/>
    <cellStyle name="Normal 5 4 8 2" xfId="5621"/>
    <cellStyle name="Normal 5 4 8 3" xfId="5622"/>
    <cellStyle name="Normal 5 4 8 4" xfId="3222"/>
    <cellStyle name="Normal 5 4 9" xfId="224"/>
    <cellStyle name="Normal 5 4 9 2" xfId="5623"/>
    <cellStyle name="Normal 5 4 9 3" xfId="5624"/>
    <cellStyle name="Normal 5 4 9 4" xfId="2488"/>
    <cellStyle name="Normal 5 5" xfId="535"/>
    <cellStyle name="Normal 5 5 2" xfId="706"/>
    <cellStyle name="Normal 5 5 2 2" xfId="1172"/>
    <cellStyle name="Normal 5 5 2 2 2" xfId="1590"/>
    <cellStyle name="Normal 5 5 2 2 2 2" xfId="5625"/>
    <cellStyle name="Normal 5 5 2 2 2 3" xfId="5626"/>
    <cellStyle name="Normal 5 5 2 2 2 4" xfId="3531"/>
    <cellStyle name="Normal 5 5 2 2 3" xfId="5627"/>
    <cellStyle name="Normal 5 5 2 2 4" xfId="5628"/>
    <cellStyle name="Normal 5 5 2 2 5" xfId="3125"/>
    <cellStyle name="Normal 5 5 2 3" xfId="1589"/>
    <cellStyle name="Normal 5 5 2 3 2" xfId="5629"/>
    <cellStyle name="Normal 5 5 2 3 3" xfId="5630"/>
    <cellStyle name="Normal 5 5 2 3 4" xfId="3530"/>
    <cellStyle name="Normal 5 5 2 4" xfId="5631"/>
    <cellStyle name="Normal 5 5 2 5" xfId="5632"/>
    <cellStyle name="Normal 5 5 2 6" xfId="2758"/>
    <cellStyle name="Normal 5 5 3" xfId="859"/>
    <cellStyle name="Normal 5 5 3 2" xfId="1591"/>
    <cellStyle name="Normal 5 5 3 2 2" xfId="5633"/>
    <cellStyle name="Normal 5 5 3 2 3" xfId="5634"/>
    <cellStyle name="Normal 5 5 3 2 4" xfId="3532"/>
    <cellStyle name="Normal 5 5 3 3" xfId="5635"/>
    <cellStyle name="Normal 5 5 3 4" xfId="5636"/>
    <cellStyle name="Normal 5 5 3 5" xfId="2896"/>
    <cellStyle name="Normal 5 5 4" xfId="1588"/>
    <cellStyle name="Normal 5 5 4 2" xfId="5637"/>
    <cellStyle name="Normal 5 5 4 3" xfId="5638"/>
    <cellStyle name="Normal 5 5 4 4" xfId="3529"/>
    <cellStyle name="Normal 5 5 5" xfId="2166"/>
    <cellStyle name="Normal 5 5 5 2" xfId="5639"/>
    <cellStyle name="Normal 5 5 5 3" xfId="5640"/>
    <cellStyle name="Normal 5 5 5 4" xfId="4004"/>
    <cellStyle name="Normal 5 5 6" xfId="2311"/>
    <cellStyle name="Normal 5 5 6 2" xfId="5641"/>
    <cellStyle name="Normal 5 5 6 3" xfId="4139"/>
    <cellStyle name="Normal 5 5 7" xfId="5642"/>
    <cellStyle name="Normal 5 5 8" xfId="5643"/>
    <cellStyle name="Normal 5 5 9" xfId="2623"/>
    <cellStyle name="Normal 5 6" xfId="609"/>
    <cellStyle name="Normal 5 6 2" xfId="750"/>
    <cellStyle name="Normal 5 6 2 2" xfId="1215"/>
    <cellStyle name="Normal 5 6 2 2 2" xfId="1594"/>
    <cellStyle name="Normal 5 6 2 2 2 2" xfId="5644"/>
    <cellStyle name="Normal 5 6 2 2 2 3" xfId="5645"/>
    <cellStyle name="Normal 5 6 2 2 2 4" xfId="3535"/>
    <cellStyle name="Normal 5 6 2 2 3" xfId="5646"/>
    <cellStyle name="Normal 5 6 2 2 4" xfId="5647"/>
    <cellStyle name="Normal 5 6 2 2 5" xfId="3168"/>
    <cellStyle name="Normal 5 6 2 3" xfId="1593"/>
    <cellStyle name="Normal 5 6 2 3 2" xfId="5648"/>
    <cellStyle name="Normal 5 6 2 3 3" xfId="5649"/>
    <cellStyle name="Normal 5 6 2 3 4" xfId="3534"/>
    <cellStyle name="Normal 5 6 2 4" xfId="5650"/>
    <cellStyle name="Normal 5 6 2 5" xfId="5651"/>
    <cellStyle name="Normal 5 6 2 6" xfId="2801"/>
    <cellStyle name="Normal 5 6 3" xfId="903"/>
    <cellStyle name="Normal 5 6 3 2" xfId="1595"/>
    <cellStyle name="Normal 5 6 3 2 2" xfId="5652"/>
    <cellStyle name="Normal 5 6 3 2 3" xfId="5653"/>
    <cellStyle name="Normal 5 6 3 2 4" xfId="3536"/>
    <cellStyle name="Normal 5 6 3 3" xfId="5654"/>
    <cellStyle name="Normal 5 6 3 4" xfId="5655"/>
    <cellStyle name="Normal 5 6 3 5" xfId="2939"/>
    <cellStyle name="Normal 5 6 4" xfId="1592"/>
    <cellStyle name="Normal 5 6 4 2" xfId="5656"/>
    <cellStyle name="Normal 5 6 4 3" xfId="5657"/>
    <cellStyle name="Normal 5 6 4 4" xfId="3533"/>
    <cellStyle name="Normal 5 6 5" xfId="2210"/>
    <cellStyle name="Normal 5 6 5 2" xfId="5658"/>
    <cellStyle name="Normal 5 6 5 3" xfId="5659"/>
    <cellStyle name="Normal 5 6 5 4" xfId="4047"/>
    <cellStyle name="Normal 5 6 6" xfId="2354"/>
    <cellStyle name="Normal 5 6 6 2" xfId="5660"/>
    <cellStyle name="Normal 5 6 6 3" xfId="4182"/>
    <cellStyle name="Normal 5 6 7" xfId="5661"/>
    <cellStyle name="Normal 5 6 8" xfId="5662"/>
    <cellStyle name="Normal 5 6 9" xfId="2666"/>
    <cellStyle name="Normal 5 7" xfId="443"/>
    <cellStyle name="Normal 5 7 2" xfId="1013"/>
    <cellStyle name="Normal 5 7 2 2" xfId="1597"/>
    <cellStyle name="Normal 5 7 2 2 2" xfId="5663"/>
    <cellStyle name="Normal 5 7 2 2 3" xfId="5664"/>
    <cellStyle name="Normal 5 7 2 2 4" xfId="3538"/>
    <cellStyle name="Normal 5 7 2 3" xfId="5665"/>
    <cellStyle name="Normal 5 7 2 4" xfId="5666"/>
    <cellStyle name="Normal 5 7 2 5" xfId="3029"/>
    <cellStyle name="Normal 5 7 3" xfId="1596"/>
    <cellStyle name="Normal 5 7 3 2" xfId="5667"/>
    <cellStyle name="Normal 5 7 3 3" xfId="5668"/>
    <cellStyle name="Normal 5 7 3 4" xfId="3537"/>
    <cellStyle name="Normal 5 7 4" xfId="5669"/>
    <cellStyle name="Normal 5 7 5" xfId="5670"/>
    <cellStyle name="Normal 5 7 6" xfId="2577"/>
    <cellStyle name="Normal 5 8" xfId="660"/>
    <cellStyle name="Normal 5 8 2" xfId="1126"/>
    <cellStyle name="Normal 5 8 2 2" xfId="1599"/>
    <cellStyle name="Normal 5 8 2 2 2" xfId="5671"/>
    <cellStyle name="Normal 5 8 2 2 3" xfId="5672"/>
    <cellStyle name="Normal 5 8 2 2 4" xfId="3540"/>
    <cellStyle name="Normal 5 8 2 3" xfId="5673"/>
    <cellStyle name="Normal 5 8 2 4" xfId="5674"/>
    <cellStyle name="Normal 5 8 2 5" xfId="3079"/>
    <cellStyle name="Normal 5 8 3" xfId="1598"/>
    <cellStyle name="Normal 5 8 3 2" xfId="5675"/>
    <cellStyle name="Normal 5 8 3 3" xfId="5676"/>
    <cellStyle name="Normal 5 8 3 4" xfId="3539"/>
    <cellStyle name="Normal 5 8 4" xfId="5677"/>
    <cellStyle name="Normal 5 8 5" xfId="5678"/>
    <cellStyle name="Normal 5 8 6" xfId="2712"/>
    <cellStyle name="Normal 5 9" xfId="327"/>
    <cellStyle name="Normal 5 9 2" xfId="955"/>
    <cellStyle name="Normal 5 9 2 2" xfId="1601"/>
    <cellStyle name="Normal 5 9 2 2 2" xfId="5679"/>
    <cellStyle name="Normal 5 9 2 2 3" xfId="5680"/>
    <cellStyle name="Normal 5 9 2 2 4" xfId="3542"/>
    <cellStyle name="Normal 5 9 2 3" xfId="5681"/>
    <cellStyle name="Normal 5 9 2 4" xfId="5682"/>
    <cellStyle name="Normal 5 9 2 5" xfId="2985"/>
    <cellStyle name="Normal 5 9 3" xfId="1600"/>
    <cellStyle name="Normal 5 9 3 2" xfId="5683"/>
    <cellStyle name="Normal 5 9 3 3" xfId="5684"/>
    <cellStyle name="Normal 5 9 3 4" xfId="3541"/>
    <cellStyle name="Normal 5 9 4" xfId="5685"/>
    <cellStyle name="Normal 5 9 5" xfId="5686"/>
    <cellStyle name="Normal 5 9 6" xfId="2528"/>
    <cellStyle name="Normal 50" xfId="160"/>
    <cellStyle name="Normal 50 2" xfId="541"/>
    <cellStyle name="Normal 50 2 2" xfId="1082"/>
    <cellStyle name="Normal 50 3" xfId="404"/>
    <cellStyle name="Normal 50 4" xfId="288"/>
    <cellStyle name="Normal 50 5" xfId="193"/>
    <cellStyle name="Normal 51" xfId="161"/>
    <cellStyle name="Normal 51 2" xfId="542"/>
    <cellStyle name="Normal 51 2 2" xfId="1083"/>
    <cellStyle name="Normal 51 3" xfId="405"/>
    <cellStyle name="Normal 51 4" xfId="289"/>
    <cellStyle name="Normal 51 5" xfId="194"/>
    <cellStyle name="Normal 52" xfId="162"/>
    <cellStyle name="Normal 52 2" xfId="543"/>
    <cellStyle name="Normal 52 2 2" xfId="1084"/>
    <cellStyle name="Normal 52 3" xfId="406"/>
    <cellStyle name="Normal 52 4" xfId="290"/>
    <cellStyle name="Normal 52 5" xfId="195"/>
    <cellStyle name="Normal 53" xfId="163"/>
    <cellStyle name="Normal 53 2" xfId="544"/>
    <cellStyle name="Normal 53 2 2" xfId="1085"/>
    <cellStyle name="Normal 53 3" xfId="408"/>
    <cellStyle name="Normal 53 4" xfId="292"/>
    <cellStyle name="Normal 53 5" xfId="196"/>
    <cellStyle name="Normal 54" xfId="164"/>
    <cellStyle name="Normal 54 2" xfId="545"/>
    <cellStyle name="Normal 54 2 2" xfId="1086"/>
    <cellStyle name="Normal 54 3" xfId="411"/>
    <cellStyle name="Normal 54 4" xfId="295"/>
    <cellStyle name="Normal 54 5" xfId="197"/>
    <cellStyle name="Normal 55" xfId="165"/>
    <cellStyle name="Normal 55 2" xfId="546"/>
    <cellStyle name="Normal 55 2 2" xfId="1087"/>
    <cellStyle name="Normal 55 3" xfId="413"/>
    <cellStyle name="Normal 55 4" xfId="297"/>
    <cellStyle name="Normal 55 5" xfId="198"/>
    <cellStyle name="Normal 56" xfId="166"/>
    <cellStyle name="Normal 56 2" xfId="547"/>
    <cellStyle name="Normal 56 2 2" xfId="1088"/>
    <cellStyle name="Normal 56 3" xfId="415"/>
    <cellStyle name="Normal 56 4" xfId="299"/>
    <cellStyle name="Normal 56 5" xfId="199"/>
    <cellStyle name="Normal 57" xfId="167"/>
    <cellStyle name="Normal 57 2" xfId="548"/>
    <cellStyle name="Normal 57 2 2" xfId="1089"/>
    <cellStyle name="Normal 57 3" xfId="417"/>
    <cellStyle name="Normal 57 4" xfId="301"/>
    <cellStyle name="Normal 57 5" xfId="200"/>
    <cellStyle name="Normal 58" xfId="168"/>
    <cellStyle name="Normal 58 2" xfId="549"/>
    <cellStyle name="Normal 58 2 2" xfId="1090"/>
    <cellStyle name="Normal 58 3" xfId="419"/>
    <cellStyle name="Normal 58 4" xfId="303"/>
    <cellStyle name="Normal 58 5" xfId="201"/>
    <cellStyle name="Normal 59" xfId="169"/>
    <cellStyle name="Normal 59 2" xfId="550"/>
    <cellStyle name="Normal 59 2 2" xfId="1091"/>
    <cellStyle name="Normal 59 3" xfId="420"/>
    <cellStyle name="Normal 59 4" xfId="304"/>
    <cellStyle name="Normal 59 5" xfId="202"/>
    <cellStyle name="Normal 6" xfId="24"/>
    <cellStyle name="Normal 6 10" xfId="261"/>
    <cellStyle name="Normal 6 10 2" xfId="937"/>
    <cellStyle name="Normal 6 10 2 2" xfId="1603"/>
    <cellStyle name="Normal 6 10 2 2 2" xfId="5687"/>
    <cellStyle name="Normal 6 10 2 2 3" xfId="5688"/>
    <cellStyle name="Normal 6 10 2 2 4" xfId="3544"/>
    <cellStyle name="Normal 6 10 2 3" xfId="5689"/>
    <cellStyle name="Normal 6 10 2 4" xfId="5690"/>
    <cellStyle name="Normal 6 10 2 5" xfId="2972"/>
    <cellStyle name="Normal 6 10 3" xfId="1602"/>
    <cellStyle name="Normal 6 10 3 2" xfId="5691"/>
    <cellStyle name="Normal 6 10 3 3" xfId="5692"/>
    <cellStyle name="Normal 6 10 3 4" xfId="3543"/>
    <cellStyle name="Normal 6 10 4" xfId="5693"/>
    <cellStyle name="Normal 6 10 5" xfId="5694"/>
    <cellStyle name="Normal 6 10 6" xfId="2515"/>
    <cellStyle name="Normal 6 11" xfId="794"/>
    <cellStyle name="Normal 6 11 2" xfId="1604"/>
    <cellStyle name="Normal 6 11 2 2" xfId="5695"/>
    <cellStyle name="Normal 6 11 2 3" xfId="5696"/>
    <cellStyle name="Normal 6 11 2 4" xfId="3545"/>
    <cellStyle name="Normal 6 11 3" xfId="5697"/>
    <cellStyle name="Normal 6 11 4" xfId="5698"/>
    <cellStyle name="Normal 6 11 5" xfId="2837"/>
    <cellStyle name="Normal 6 12" xfId="1263"/>
    <cellStyle name="Normal 6 12 2" xfId="5699"/>
    <cellStyle name="Normal 6 12 3" xfId="5700"/>
    <cellStyle name="Normal 6 12 4" xfId="3204"/>
    <cellStyle name="Normal 6 13" xfId="181"/>
    <cellStyle name="Normal 6 13 2" xfId="5701"/>
    <cellStyle name="Normal 6 13 3" xfId="5702"/>
    <cellStyle name="Normal 6 13 4" xfId="2470"/>
    <cellStyle name="Normal 6 14" xfId="2101"/>
    <cellStyle name="Normal 6 14 2" xfId="5703"/>
    <cellStyle name="Normal 6 14 3" xfId="5704"/>
    <cellStyle name="Normal 6 14 4" xfId="3944"/>
    <cellStyle name="Normal 6 15" xfId="2252"/>
    <cellStyle name="Normal 6 15 2" xfId="5705"/>
    <cellStyle name="Normal 6 15 3" xfId="4080"/>
    <cellStyle name="Normal 6 16" xfId="2388"/>
    <cellStyle name="Normal 6 16 2" xfId="5706"/>
    <cellStyle name="Normal 6 17" xfId="5707"/>
    <cellStyle name="Normal 6 18" xfId="2429"/>
    <cellStyle name="Normal 6 2" xfId="42"/>
    <cellStyle name="Normal 6 2 10" xfId="815"/>
    <cellStyle name="Normal 6 2 10 2" xfId="1605"/>
    <cellStyle name="Normal 6 2 10 2 2" xfId="5708"/>
    <cellStyle name="Normal 6 2 10 2 3" xfId="5709"/>
    <cellStyle name="Normal 6 2 10 2 4" xfId="3546"/>
    <cellStyle name="Normal 6 2 10 3" xfId="5710"/>
    <cellStyle name="Normal 6 2 10 4" xfId="5711"/>
    <cellStyle name="Normal 6 2 10 5" xfId="2856"/>
    <cellStyle name="Normal 6 2 11" xfId="1282"/>
    <cellStyle name="Normal 6 2 11 2" xfId="5712"/>
    <cellStyle name="Normal 6 2 11 3" xfId="5713"/>
    <cellStyle name="Normal 6 2 11 4" xfId="3223"/>
    <cellStyle name="Normal 6 2 12" xfId="225"/>
    <cellStyle name="Normal 6 2 12 2" xfId="5714"/>
    <cellStyle name="Normal 6 2 12 3" xfId="5715"/>
    <cellStyle name="Normal 6 2 12 4" xfId="2489"/>
    <cellStyle name="Normal 6 2 13" xfId="2120"/>
    <cellStyle name="Normal 6 2 13 2" xfId="5716"/>
    <cellStyle name="Normal 6 2 13 3" xfId="5717"/>
    <cellStyle name="Normal 6 2 13 4" xfId="3963"/>
    <cellStyle name="Normal 6 2 14" xfId="2271"/>
    <cellStyle name="Normal 6 2 14 2" xfId="5718"/>
    <cellStyle name="Normal 6 2 14 3" xfId="4099"/>
    <cellStyle name="Normal 6 2 15" xfId="2389"/>
    <cellStyle name="Normal 6 2 15 2" xfId="5719"/>
    <cellStyle name="Normal 6 2 16" xfId="5720"/>
    <cellStyle name="Normal 6 2 17" xfId="2430"/>
    <cellStyle name="Normal 6 2 2" xfId="55"/>
    <cellStyle name="Normal 6 2 2 10" xfId="1283"/>
    <cellStyle name="Normal 6 2 2 10 2" xfId="5721"/>
    <cellStyle name="Normal 6 2 2 10 3" xfId="5722"/>
    <cellStyle name="Normal 6 2 2 10 4" xfId="3224"/>
    <cellStyle name="Normal 6 2 2 11" xfId="226"/>
    <cellStyle name="Normal 6 2 2 11 2" xfId="5723"/>
    <cellStyle name="Normal 6 2 2 11 3" xfId="5724"/>
    <cellStyle name="Normal 6 2 2 11 4" xfId="2490"/>
    <cellStyle name="Normal 6 2 2 12" xfId="2121"/>
    <cellStyle name="Normal 6 2 2 12 2" xfId="5725"/>
    <cellStyle name="Normal 6 2 2 12 3" xfId="5726"/>
    <cellStyle name="Normal 6 2 2 12 4" xfId="3964"/>
    <cellStyle name="Normal 6 2 2 13" xfId="2272"/>
    <cellStyle name="Normal 6 2 2 13 2" xfId="5727"/>
    <cellStyle name="Normal 6 2 2 13 3" xfId="4100"/>
    <cellStyle name="Normal 6 2 2 14" xfId="2394"/>
    <cellStyle name="Normal 6 2 2 14 2" xfId="5728"/>
    <cellStyle name="Normal 6 2 2 15" xfId="5729"/>
    <cellStyle name="Normal 6 2 2 16" xfId="2435"/>
    <cellStyle name="Normal 6 2 2 2" xfId="103"/>
    <cellStyle name="Normal 6 2 2 2 10" xfId="2122"/>
    <cellStyle name="Normal 6 2 2 2 10 2" xfId="5730"/>
    <cellStyle name="Normal 6 2 2 2 10 3" xfId="5731"/>
    <cellStyle name="Normal 6 2 2 2 10 4" xfId="3965"/>
    <cellStyle name="Normal 6 2 2 2 11" xfId="2273"/>
    <cellStyle name="Normal 6 2 2 2 11 2" xfId="5732"/>
    <cellStyle name="Normal 6 2 2 2 11 3" xfId="4101"/>
    <cellStyle name="Normal 6 2 2 2 12" xfId="2413"/>
    <cellStyle name="Normal 6 2 2 2 12 2" xfId="5733"/>
    <cellStyle name="Normal 6 2 2 2 13" xfId="5734"/>
    <cellStyle name="Normal 6 2 2 2 14" xfId="2445"/>
    <cellStyle name="Normal 6 2 2 2 2" xfId="554"/>
    <cellStyle name="Normal 6 2 2 2 2 2" xfId="715"/>
    <cellStyle name="Normal 6 2 2 2 2 2 2" xfId="1181"/>
    <cellStyle name="Normal 6 2 2 2 2 2 2 2" xfId="1608"/>
    <cellStyle name="Normal 6 2 2 2 2 2 2 2 2" xfId="5735"/>
    <cellStyle name="Normal 6 2 2 2 2 2 2 2 3" xfId="5736"/>
    <cellStyle name="Normal 6 2 2 2 2 2 2 2 4" xfId="3549"/>
    <cellStyle name="Normal 6 2 2 2 2 2 2 3" xfId="5737"/>
    <cellStyle name="Normal 6 2 2 2 2 2 2 4" xfId="5738"/>
    <cellStyle name="Normal 6 2 2 2 2 2 2 5" xfId="3134"/>
    <cellStyle name="Normal 6 2 2 2 2 2 3" xfId="1607"/>
    <cellStyle name="Normal 6 2 2 2 2 2 3 2" xfId="5739"/>
    <cellStyle name="Normal 6 2 2 2 2 2 3 3" xfId="5740"/>
    <cellStyle name="Normal 6 2 2 2 2 2 3 4" xfId="3548"/>
    <cellStyle name="Normal 6 2 2 2 2 2 4" xfId="5741"/>
    <cellStyle name="Normal 6 2 2 2 2 2 5" xfId="5742"/>
    <cellStyle name="Normal 6 2 2 2 2 2 6" xfId="2767"/>
    <cellStyle name="Normal 6 2 2 2 2 3" xfId="868"/>
    <cellStyle name="Normal 6 2 2 2 2 3 2" xfId="1609"/>
    <cellStyle name="Normal 6 2 2 2 2 3 2 2" xfId="5743"/>
    <cellStyle name="Normal 6 2 2 2 2 3 2 3" xfId="5744"/>
    <cellStyle name="Normal 6 2 2 2 2 3 2 4" xfId="3550"/>
    <cellStyle name="Normal 6 2 2 2 2 3 3" xfId="5745"/>
    <cellStyle name="Normal 6 2 2 2 2 3 4" xfId="5746"/>
    <cellStyle name="Normal 6 2 2 2 2 3 5" xfId="2905"/>
    <cellStyle name="Normal 6 2 2 2 2 4" xfId="1606"/>
    <cellStyle name="Normal 6 2 2 2 2 4 2" xfId="5747"/>
    <cellStyle name="Normal 6 2 2 2 2 4 3" xfId="5748"/>
    <cellStyle name="Normal 6 2 2 2 2 4 4" xfId="3547"/>
    <cellStyle name="Normal 6 2 2 2 2 5" xfId="2176"/>
    <cellStyle name="Normal 6 2 2 2 2 5 2" xfId="5749"/>
    <cellStyle name="Normal 6 2 2 2 2 5 3" xfId="5750"/>
    <cellStyle name="Normal 6 2 2 2 2 5 4" xfId="4013"/>
    <cellStyle name="Normal 6 2 2 2 2 6" xfId="2320"/>
    <cellStyle name="Normal 6 2 2 2 2 6 2" xfId="5751"/>
    <cellStyle name="Normal 6 2 2 2 2 6 3" xfId="4148"/>
    <cellStyle name="Normal 6 2 2 2 2 7" xfId="5752"/>
    <cellStyle name="Normal 6 2 2 2 2 8" xfId="5753"/>
    <cellStyle name="Normal 6 2 2 2 2 9" xfId="2632"/>
    <cellStyle name="Normal 6 2 2 2 3" xfId="617"/>
    <cellStyle name="Normal 6 2 2 2 3 2" xfId="758"/>
    <cellStyle name="Normal 6 2 2 2 3 2 2" xfId="1223"/>
    <cellStyle name="Normal 6 2 2 2 3 2 2 2" xfId="1612"/>
    <cellStyle name="Normal 6 2 2 2 3 2 2 2 2" xfId="5754"/>
    <cellStyle name="Normal 6 2 2 2 3 2 2 2 3" xfId="5755"/>
    <cellStyle name="Normal 6 2 2 2 3 2 2 2 4" xfId="3553"/>
    <cellStyle name="Normal 6 2 2 2 3 2 2 3" xfId="5756"/>
    <cellStyle name="Normal 6 2 2 2 3 2 2 4" xfId="5757"/>
    <cellStyle name="Normal 6 2 2 2 3 2 2 5" xfId="3176"/>
    <cellStyle name="Normal 6 2 2 2 3 2 3" xfId="1611"/>
    <cellStyle name="Normal 6 2 2 2 3 2 3 2" xfId="5758"/>
    <cellStyle name="Normal 6 2 2 2 3 2 3 3" xfId="5759"/>
    <cellStyle name="Normal 6 2 2 2 3 2 3 4" xfId="3552"/>
    <cellStyle name="Normal 6 2 2 2 3 2 4" xfId="5760"/>
    <cellStyle name="Normal 6 2 2 2 3 2 5" xfId="5761"/>
    <cellStyle name="Normal 6 2 2 2 3 2 6" xfId="2809"/>
    <cellStyle name="Normal 6 2 2 2 3 3" xfId="911"/>
    <cellStyle name="Normal 6 2 2 2 3 3 2" xfId="1613"/>
    <cellStyle name="Normal 6 2 2 2 3 3 2 2" xfId="5762"/>
    <cellStyle name="Normal 6 2 2 2 3 3 2 3" xfId="5763"/>
    <cellStyle name="Normal 6 2 2 2 3 3 2 4" xfId="3554"/>
    <cellStyle name="Normal 6 2 2 2 3 3 3" xfId="5764"/>
    <cellStyle name="Normal 6 2 2 2 3 3 4" xfId="5765"/>
    <cellStyle name="Normal 6 2 2 2 3 3 5" xfId="2947"/>
    <cellStyle name="Normal 6 2 2 2 3 4" xfId="1610"/>
    <cellStyle name="Normal 6 2 2 2 3 4 2" xfId="5766"/>
    <cellStyle name="Normal 6 2 2 2 3 4 3" xfId="5767"/>
    <cellStyle name="Normal 6 2 2 2 3 4 4" xfId="3551"/>
    <cellStyle name="Normal 6 2 2 2 3 5" xfId="2218"/>
    <cellStyle name="Normal 6 2 2 2 3 5 2" xfId="5768"/>
    <cellStyle name="Normal 6 2 2 2 3 5 3" xfId="5769"/>
    <cellStyle name="Normal 6 2 2 2 3 5 4" xfId="4055"/>
    <cellStyle name="Normal 6 2 2 2 3 6" xfId="2362"/>
    <cellStyle name="Normal 6 2 2 2 3 6 2" xfId="5770"/>
    <cellStyle name="Normal 6 2 2 2 3 6 3" xfId="4190"/>
    <cellStyle name="Normal 6 2 2 2 3 7" xfId="5771"/>
    <cellStyle name="Normal 6 2 2 2 3 8" xfId="5772"/>
    <cellStyle name="Normal 6 2 2 2 3 9" xfId="2674"/>
    <cellStyle name="Normal 6 2 2 2 4" xfId="451"/>
    <cellStyle name="Normal 6 2 2 2 4 2" xfId="1021"/>
    <cellStyle name="Normal 6 2 2 2 4 2 2" xfId="1615"/>
    <cellStyle name="Normal 6 2 2 2 4 2 2 2" xfId="5773"/>
    <cellStyle name="Normal 6 2 2 2 4 2 2 3" xfId="5774"/>
    <cellStyle name="Normal 6 2 2 2 4 2 2 4" xfId="3556"/>
    <cellStyle name="Normal 6 2 2 2 4 2 3" xfId="5775"/>
    <cellStyle name="Normal 6 2 2 2 4 2 4" xfId="5776"/>
    <cellStyle name="Normal 6 2 2 2 4 2 5" xfId="3037"/>
    <cellStyle name="Normal 6 2 2 2 4 3" xfId="1614"/>
    <cellStyle name="Normal 6 2 2 2 4 3 2" xfId="5777"/>
    <cellStyle name="Normal 6 2 2 2 4 3 3" xfId="5778"/>
    <cellStyle name="Normal 6 2 2 2 4 3 4" xfId="3555"/>
    <cellStyle name="Normal 6 2 2 2 4 4" xfId="5779"/>
    <cellStyle name="Normal 6 2 2 2 4 5" xfId="5780"/>
    <cellStyle name="Normal 6 2 2 2 4 6" xfId="2585"/>
    <cellStyle name="Normal 6 2 2 2 5" xfId="668"/>
    <cellStyle name="Normal 6 2 2 2 5 2" xfId="1134"/>
    <cellStyle name="Normal 6 2 2 2 5 2 2" xfId="1617"/>
    <cellStyle name="Normal 6 2 2 2 5 2 2 2" xfId="5781"/>
    <cellStyle name="Normal 6 2 2 2 5 2 2 3" xfId="5782"/>
    <cellStyle name="Normal 6 2 2 2 5 2 2 4" xfId="3558"/>
    <cellStyle name="Normal 6 2 2 2 5 2 3" xfId="5783"/>
    <cellStyle name="Normal 6 2 2 2 5 2 4" xfId="5784"/>
    <cellStyle name="Normal 6 2 2 2 5 2 5" xfId="3087"/>
    <cellStyle name="Normal 6 2 2 2 5 3" xfId="1616"/>
    <cellStyle name="Normal 6 2 2 2 5 3 2" xfId="5785"/>
    <cellStyle name="Normal 6 2 2 2 5 3 3" xfId="5786"/>
    <cellStyle name="Normal 6 2 2 2 5 3 4" xfId="3557"/>
    <cellStyle name="Normal 6 2 2 2 5 4" xfId="5787"/>
    <cellStyle name="Normal 6 2 2 2 5 5" xfId="5788"/>
    <cellStyle name="Normal 6 2 2 2 5 6" xfId="2720"/>
    <cellStyle name="Normal 6 2 2 2 6" xfId="335"/>
    <cellStyle name="Normal 6 2 2 2 6 2" xfId="963"/>
    <cellStyle name="Normal 6 2 2 2 6 2 2" xfId="1619"/>
    <cellStyle name="Normal 6 2 2 2 6 2 2 2" xfId="5789"/>
    <cellStyle name="Normal 6 2 2 2 6 2 2 3" xfId="5790"/>
    <cellStyle name="Normal 6 2 2 2 6 2 2 4" xfId="3560"/>
    <cellStyle name="Normal 6 2 2 2 6 2 3" xfId="5791"/>
    <cellStyle name="Normal 6 2 2 2 6 2 4" xfId="5792"/>
    <cellStyle name="Normal 6 2 2 2 6 2 5" xfId="2993"/>
    <cellStyle name="Normal 6 2 2 2 6 3" xfId="1618"/>
    <cellStyle name="Normal 6 2 2 2 6 3 2" xfId="5793"/>
    <cellStyle name="Normal 6 2 2 2 6 3 3" xfId="5794"/>
    <cellStyle name="Normal 6 2 2 2 6 3 4" xfId="3559"/>
    <cellStyle name="Normal 6 2 2 2 6 4" xfId="5795"/>
    <cellStyle name="Normal 6 2 2 2 6 5" xfId="5796"/>
    <cellStyle name="Normal 6 2 2 2 6 6" xfId="2536"/>
    <cellStyle name="Normal 6 2 2 2 7" xfId="817"/>
    <cellStyle name="Normal 6 2 2 2 7 2" xfId="1620"/>
    <cellStyle name="Normal 6 2 2 2 7 2 2" xfId="5797"/>
    <cellStyle name="Normal 6 2 2 2 7 2 3" xfId="5798"/>
    <cellStyle name="Normal 6 2 2 2 7 2 4" xfId="3561"/>
    <cellStyle name="Normal 6 2 2 2 7 3" xfId="5799"/>
    <cellStyle name="Normal 6 2 2 2 7 4" xfId="5800"/>
    <cellStyle name="Normal 6 2 2 2 7 5" xfId="2858"/>
    <cellStyle name="Normal 6 2 2 2 8" xfId="1284"/>
    <cellStyle name="Normal 6 2 2 2 8 2" xfId="5801"/>
    <cellStyle name="Normal 6 2 2 2 8 3" xfId="5802"/>
    <cellStyle name="Normal 6 2 2 2 8 4" xfId="3225"/>
    <cellStyle name="Normal 6 2 2 2 9" xfId="227"/>
    <cellStyle name="Normal 6 2 2 2 9 2" xfId="5803"/>
    <cellStyle name="Normal 6 2 2 2 9 3" xfId="5804"/>
    <cellStyle name="Normal 6 2 2 2 9 4" xfId="2491"/>
    <cellStyle name="Normal 6 2 2 3" xfId="140"/>
    <cellStyle name="Normal 6 2 2 3 10" xfId="2123"/>
    <cellStyle name="Normal 6 2 2 3 10 2" xfId="5805"/>
    <cellStyle name="Normal 6 2 2 3 10 3" xfId="5806"/>
    <cellStyle name="Normal 6 2 2 3 10 4" xfId="3966"/>
    <cellStyle name="Normal 6 2 2 3 11" xfId="2274"/>
    <cellStyle name="Normal 6 2 2 3 11 2" xfId="5807"/>
    <cellStyle name="Normal 6 2 2 3 11 3" xfId="4102"/>
    <cellStyle name="Normal 6 2 2 3 12" xfId="2414"/>
    <cellStyle name="Normal 6 2 2 3 12 2" xfId="5808"/>
    <cellStyle name="Normal 6 2 2 3 13" xfId="5809"/>
    <cellStyle name="Normal 6 2 2 3 14" xfId="2460"/>
    <cellStyle name="Normal 6 2 2 3 2" xfId="555"/>
    <cellStyle name="Normal 6 2 2 3 2 2" xfId="716"/>
    <cellStyle name="Normal 6 2 2 3 2 2 2" xfId="1182"/>
    <cellStyle name="Normal 6 2 2 3 2 2 2 2" xfId="1623"/>
    <cellStyle name="Normal 6 2 2 3 2 2 2 2 2" xfId="5810"/>
    <cellStyle name="Normal 6 2 2 3 2 2 2 2 3" xfId="5811"/>
    <cellStyle name="Normal 6 2 2 3 2 2 2 2 4" xfId="3564"/>
    <cellStyle name="Normal 6 2 2 3 2 2 2 3" xfId="5812"/>
    <cellStyle name="Normal 6 2 2 3 2 2 2 4" xfId="5813"/>
    <cellStyle name="Normal 6 2 2 3 2 2 2 5" xfId="3135"/>
    <cellStyle name="Normal 6 2 2 3 2 2 3" xfId="1622"/>
    <cellStyle name="Normal 6 2 2 3 2 2 3 2" xfId="5814"/>
    <cellStyle name="Normal 6 2 2 3 2 2 3 3" xfId="5815"/>
    <cellStyle name="Normal 6 2 2 3 2 2 3 4" xfId="3563"/>
    <cellStyle name="Normal 6 2 2 3 2 2 4" xfId="5816"/>
    <cellStyle name="Normal 6 2 2 3 2 2 5" xfId="5817"/>
    <cellStyle name="Normal 6 2 2 3 2 2 6" xfId="2768"/>
    <cellStyle name="Normal 6 2 2 3 2 3" xfId="869"/>
    <cellStyle name="Normal 6 2 2 3 2 3 2" xfId="1624"/>
    <cellStyle name="Normal 6 2 2 3 2 3 2 2" xfId="5818"/>
    <cellStyle name="Normal 6 2 2 3 2 3 2 3" xfId="5819"/>
    <cellStyle name="Normal 6 2 2 3 2 3 2 4" xfId="3565"/>
    <cellStyle name="Normal 6 2 2 3 2 3 3" xfId="5820"/>
    <cellStyle name="Normal 6 2 2 3 2 3 4" xfId="5821"/>
    <cellStyle name="Normal 6 2 2 3 2 3 5" xfId="2906"/>
    <cellStyle name="Normal 6 2 2 3 2 4" xfId="1621"/>
    <cellStyle name="Normal 6 2 2 3 2 4 2" xfId="5822"/>
    <cellStyle name="Normal 6 2 2 3 2 4 3" xfId="5823"/>
    <cellStyle name="Normal 6 2 2 3 2 4 4" xfId="3562"/>
    <cellStyle name="Normal 6 2 2 3 2 5" xfId="2177"/>
    <cellStyle name="Normal 6 2 2 3 2 5 2" xfId="5824"/>
    <cellStyle name="Normal 6 2 2 3 2 5 3" xfId="5825"/>
    <cellStyle name="Normal 6 2 2 3 2 5 4" xfId="4014"/>
    <cellStyle name="Normal 6 2 2 3 2 6" xfId="2321"/>
    <cellStyle name="Normal 6 2 2 3 2 6 2" xfId="5826"/>
    <cellStyle name="Normal 6 2 2 3 2 6 3" xfId="4149"/>
    <cellStyle name="Normal 6 2 2 3 2 7" xfId="5827"/>
    <cellStyle name="Normal 6 2 2 3 2 8" xfId="5828"/>
    <cellStyle name="Normal 6 2 2 3 2 9" xfId="2633"/>
    <cellStyle name="Normal 6 2 2 3 3" xfId="618"/>
    <cellStyle name="Normal 6 2 2 3 3 2" xfId="759"/>
    <cellStyle name="Normal 6 2 2 3 3 2 2" xfId="1224"/>
    <cellStyle name="Normal 6 2 2 3 3 2 2 2" xfId="1627"/>
    <cellStyle name="Normal 6 2 2 3 3 2 2 2 2" xfId="5829"/>
    <cellStyle name="Normal 6 2 2 3 3 2 2 2 3" xfId="5830"/>
    <cellStyle name="Normal 6 2 2 3 3 2 2 2 4" xfId="3568"/>
    <cellStyle name="Normal 6 2 2 3 3 2 2 3" xfId="5831"/>
    <cellStyle name="Normal 6 2 2 3 3 2 2 4" xfId="5832"/>
    <cellStyle name="Normal 6 2 2 3 3 2 2 5" xfId="3177"/>
    <cellStyle name="Normal 6 2 2 3 3 2 3" xfId="1626"/>
    <cellStyle name="Normal 6 2 2 3 3 2 3 2" xfId="5833"/>
    <cellStyle name="Normal 6 2 2 3 3 2 3 3" xfId="5834"/>
    <cellStyle name="Normal 6 2 2 3 3 2 3 4" xfId="3567"/>
    <cellStyle name="Normal 6 2 2 3 3 2 4" xfId="5835"/>
    <cellStyle name="Normal 6 2 2 3 3 2 5" xfId="5836"/>
    <cellStyle name="Normal 6 2 2 3 3 2 6" xfId="2810"/>
    <cellStyle name="Normal 6 2 2 3 3 3" xfId="912"/>
    <cellStyle name="Normal 6 2 2 3 3 3 2" xfId="1628"/>
    <cellStyle name="Normal 6 2 2 3 3 3 2 2" xfId="5837"/>
    <cellStyle name="Normal 6 2 2 3 3 3 2 3" xfId="5838"/>
    <cellStyle name="Normal 6 2 2 3 3 3 2 4" xfId="3569"/>
    <cellStyle name="Normal 6 2 2 3 3 3 3" xfId="5839"/>
    <cellStyle name="Normal 6 2 2 3 3 3 4" xfId="5840"/>
    <cellStyle name="Normal 6 2 2 3 3 3 5" xfId="2948"/>
    <cellStyle name="Normal 6 2 2 3 3 4" xfId="1625"/>
    <cellStyle name="Normal 6 2 2 3 3 4 2" xfId="5841"/>
    <cellStyle name="Normal 6 2 2 3 3 4 3" xfId="5842"/>
    <cellStyle name="Normal 6 2 2 3 3 4 4" xfId="3566"/>
    <cellStyle name="Normal 6 2 2 3 3 5" xfId="2219"/>
    <cellStyle name="Normal 6 2 2 3 3 5 2" xfId="5843"/>
    <cellStyle name="Normal 6 2 2 3 3 5 3" xfId="5844"/>
    <cellStyle name="Normal 6 2 2 3 3 5 4" xfId="4056"/>
    <cellStyle name="Normal 6 2 2 3 3 6" xfId="2363"/>
    <cellStyle name="Normal 6 2 2 3 3 6 2" xfId="5845"/>
    <cellStyle name="Normal 6 2 2 3 3 6 3" xfId="4191"/>
    <cellStyle name="Normal 6 2 2 3 3 7" xfId="5846"/>
    <cellStyle name="Normal 6 2 2 3 3 8" xfId="5847"/>
    <cellStyle name="Normal 6 2 2 3 3 9" xfId="2675"/>
    <cellStyle name="Normal 6 2 2 3 4" xfId="452"/>
    <cellStyle name="Normal 6 2 2 3 4 2" xfId="1022"/>
    <cellStyle name="Normal 6 2 2 3 4 2 2" xfId="1630"/>
    <cellStyle name="Normal 6 2 2 3 4 2 2 2" xfId="5848"/>
    <cellStyle name="Normal 6 2 2 3 4 2 2 3" xfId="5849"/>
    <cellStyle name="Normal 6 2 2 3 4 2 2 4" xfId="3571"/>
    <cellStyle name="Normal 6 2 2 3 4 2 3" xfId="5850"/>
    <cellStyle name="Normal 6 2 2 3 4 2 4" xfId="5851"/>
    <cellStyle name="Normal 6 2 2 3 4 2 5" xfId="3038"/>
    <cellStyle name="Normal 6 2 2 3 4 3" xfId="1629"/>
    <cellStyle name="Normal 6 2 2 3 4 3 2" xfId="5852"/>
    <cellStyle name="Normal 6 2 2 3 4 3 3" xfId="5853"/>
    <cellStyle name="Normal 6 2 2 3 4 3 4" xfId="3570"/>
    <cellStyle name="Normal 6 2 2 3 4 4" xfId="5854"/>
    <cellStyle name="Normal 6 2 2 3 4 5" xfId="5855"/>
    <cellStyle name="Normal 6 2 2 3 4 6" xfId="2586"/>
    <cellStyle name="Normal 6 2 2 3 5" xfId="669"/>
    <cellStyle name="Normal 6 2 2 3 5 2" xfId="1135"/>
    <cellStyle name="Normal 6 2 2 3 5 2 2" xfId="1632"/>
    <cellStyle name="Normal 6 2 2 3 5 2 2 2" xfId="5856"/>
    <cellStyle name="Normal 6 2 2 3 5 2 2 3" xfId="5857"/>
    <cellStyle name="Normal 6 2 2 3 5 2 2 4" xfId="3573"/>
    <cellStyle name="Normal 6 2 2 3 5 2 3" xfId="5858"/>
    <cellStyle name="Normal 6 2 2 3 5 2 4" xfId="5859"/>
    <cellStyle name="Normal 6 2 2 3 5 2 5" xfId="3088"/>
    <cellStyle name="Normal 6 2 2 3 5 3" xfId="1631"/>
    <cellStyle name="Normal 6 2 2 3 5 3 2" xfId="5860"/>
    <cellStyle name="Normal 6 2 2 3 5 3 3" xfId="5861"/>
    <cellStyle name="Normal 6 2 2 3 5 3 4" xfId="3572"/>
    <cellStyle name="Normal 6 2 2 3 5 4" xfId="5862"/>
    <cellStyle name="Normal 6 2 2 3 5 5" xfId="5863"/>
    <cellStyle name="Normal 6 2 2 3 5 6" xfId="2721"/>
    <cellStyle name="Normal 6 2 2 3 6" xfId="336"/>
    <cellStyle name="Normal 6 2 2 3 6 2" xfId="964"/>
    <cellStyle name="Normal 6 2 2 3 6 2 2" xfId="1634"/>
    <cellStyle name="Normal 6 2 2 3 6 2 2 2" xfId="5864"/>
    <cellStyle name="Normal 6 2 2 3 6 2 2 3" xfId="5865"/>
    <cellStyle name="Normal 6 2 2 3 6 2 2 4" xfId="3575"/>
    <cellStyle name="Normal 6 2 2 3 6 2 3" xfId="5866"/>
    <cellStyle name="Normal 6 2 2 3 6 2 4" xfId="5867"/>
    <cellStyle name="Normal 6 2 2 3 6 2 5" xfId="2994"/>
    <cellStyle name="Normal 6 2 2 3 6 3" xfId="1633"/>
    <cellStyle name="Normal 6 2 2 3 6 3 2" xfId="5868"/>
    <cellStyle name="Normal 6 2 2 3 6 3 3" xfId="5869"/>
    <cellStyle name="Normal 6 2 2 3 6 3 4" xfId="3574"/>
    <cellStyle name="Normal 6 2 2 3 6 4" xfId="5870"/>
    <cellStyle name="Normal 6 2 2 3 6 5" xfId="5871"/>
    <cellStyle name="Normal 6 2 2 3 6 6" xfId="2537"/>
    <cellStyle name="Normal 6 2 2 3 7" xfId="818"/>
    <cellStyle name="Normal 6 2 2 3 7 2" xfId="1635"/>
    <cellStyle name="Normal 6 2 2 3 7 2 2" xfId="5872"/>
    <cellStyle name="Normal 6 2 2 3 7 2 3" xfId="5873"/>
    <cellStyle name="Normal 6 2 2 3 7 2 4" xfId="3576"/>
    <cellStyle name="Normal 6 2 2 3 7 3" xfId="5874"/>
    <cellStyle name="Normal 6 2 2 3 7 4" xfId="5875"/>
    <cellStyle name="Normal 6 2 2 3 7 5" xfId="2859"/>
    <cellStyle name="Normal 6 2 2 3 8" xfId="1285"/>
    <cellStyle name="Normal 6 2 2 3 8 2" xfId="5876"/>
    <cellStyle name="Normal 6 2 2 3 8 3" xfId="5877"/>
    <cellStyle name="Normal 6 2 2 3 8 4" xfId="3226"/>
    <cellStyle name="Normal 6 2 2 3 9" xfId="228"/>
    <cellStyle name="Normal 6 2 2 3 9 2" xfId="5878"/>
    <cellStyle name="Normal 6 2 2 3 9 3" xfId="5879"/>
    <cellStyle name="Normal 6 2 2 3 9 4" xfId="2492"/>
    <cellStyle name="Normal 6 2 2 4" xfId="553"/>
    <cellStyle name="Normal 6 2 2 4 2" xfId="714"/>
    <cellStyle name="Normal 6 2 2 4 2 2" xfId="1180"/>
    <cellStyle name="Normal 6 2 2 4 2 2 2" xfId="1638"/>
    <cellStyle name="Normal 6 2 2 4 2 2 2 2" xfId="5880"/>
    <cellStyle name="Normal 6 2 2 4 2 2 2 3" xfId="5881"/>
    <cellStyle name="Normal 6 2 2 4 2 2 2 4" xfId="3579"/>
    <cellStyle name="Normal 6 2 2 4 2 2 3" xfId="5882"/>
    <cellStyle name="Normal 6 2 2 4 2 2 4" xfId="5883"/>
    <cellStyle name="Normal 6 2 2 4 2 2 5" xfId="3133"/>
    <cellStyle name="Normal 6 2 2 4 2 3" xfId="1637"/>
    <cellStyle name="Normal 6 2 2 4 2 3 2" xfId="5884"/>
    <cellStyle name="Normal 6 2 2 4 2 3 3" xfId="5885"/>
    <cellStyle name="Normal 6 2 2 4 2 3 4" xfId="3578"/>
    <cellStyle name="Normal 6 2 2 4 2 4" xfId="5886"/>
    <cellStyle name="Normal 6 2 2 4 2 5" xfId="5887"/>
    <cellStyle name="Normal 6 2 2 4 2 6" xfId="2766"/>
    <cellStyle name="Normal 6 2 2 4 3" xfId="867"/>
    <cellStyle name="Normal 6 2 2 4 3 2" xfId="1639"/>
    <cellStyle name="Normal 6 2 2 4 3 2 2" xfId="5888"/>
    <cellStyle name="Normal 6 2 2 4 3 2 3" xfId="5889"/>
    <cellStyle name="Normal 6 2 2 4 3 2 4" xfId="3580"/>
    <cellStyle name="Normal 6 2 2 4 3 3" xfId="5890"/>
    <cellStyle name="Normal 6 2 2 4 3 4" xfId="5891"/>
    <cellStyle name="Normal 6 2 2 4 3 5" xfId="2904"/>
    <cellStyle name="Normal 6 2 2 4 4" xfId="1636"/>
    <cellStyle name="Normal 6 2 2 4 4 2" xfId="5892"/>
    <cellStyle name="Normal 6 2 2 4 4 3" xfId="5893"/>
    <cellStyle name="Normal 6 2 2 4 4 4" xfId="3577"/>
    <cellStyle name="Normal 6 2 2 4 5" xfId="2175"/>
    <cellStyle name="Normal 6 2 2 4 5 2" xfId="5894"/>
    <cellStyle name="Normal 6 2 2 4 5 3" xfId="5895"/>
    <cellStyle name="Normal 6 2 2 4 5 4" xfId="4012"/>
    <cellStyle name="Normal 6 2 2 4 6" xfId="2319"/>
    <cellStyle name="Normal 6 2 2 4 6 2" xfId="5896"/>
    <cellStyle name="Normal 6 2 2 4 6 3" xfId="4147"/>
    <cellStyle name="Normal 6 2 2 4 7" xfId="5897"/>
    <cellStyle name="Normal 6 2 2 4 8" xfId="5898"/>
    <cellStyle name="Normal 6 2 2 4 9" xfId="2631"/>
    <cellStyle name="Normal 6 2 2 5" xfId="616"/>
    <cellStyle name="Normal 6 2 2 5 2" xfId="757"/>
    <cellStyle name="Normal 6 2 2 5 2 2" xfId="1222"/>
    <cellStyle name="Normal 6 2 2 5 2 2 2" xfId="1642"/>
    <cellStyle name="Normal 6 2 2 5 2 2 2 2" xfId="5899"/>
    <cellStyle name="Normal 6 2 2 5 2 2 2 3" xfId="5900"/>
    <cellStyle name="Normal 6 2 2 5 2 2 2 4" xfId="3583"/>
    <cellStyle name="Normal 6 2 2 5 2 2 3" xfId="5901"/>
    <cellStyle name="Normal 6 2 2 5 2 2 4" xfId="5902"/>
    <cellStyle name="Normal 6 2 2 5 2 2 5" xfId="3175"/>
    <cellStyle name="Normal 6 2 2 5 2 3" xfId="1641"/>
    <cellStyle name="Normal 6 2 2 5 2 3 2" xfId="5903"/>
    <cellStyle name="Normal 6 2 2 5 2 3 3" xfId="5904"/>
    <cellStyle name="Normal 6 2 2 5 2 3 4" xfId="3582"/>
    <cellStyle name="Normal 6 2 2 5 2 4" xfId="5905"/>
    <cellStyle name="Normal 6 2 2 5 2 5" xfId="5906"/>
    <cellStyle name="Normal 6 2 2 5 2 6" xfId="2808"/>
    <cellStyle name="Normal 6 2 2 5 3" xfId="910"/>
    <cellStyle name="Normal 6 2 2 5 3 2" xfId="1643"/>
    <cellStyle name="Normal 6 2 2 5 3 2 2" xfId="5907"/>
    <cellStyle name="Normal 6 2 2 5 3 2 3" xfId="5908"/>
    <cellStyle name="Normal 6 2 2 5 3 2 4" xfId="3584"/>
    <cellStyle name="Normal 6 2 2 5 3 3" xfId="5909"/>
    <cellStyle name="Normal 6 2 2 5 3 4" xfId="5910"/>
    <cellStyle name="Normal 6 2 2 5 3 5" xfId="2946"/>
    <cellStyle name="Normal 6 2 2 5 4" xfId="1640"/>
    <cellStyle name="Normal 6 2 2 5 4 2" xfId="5911"/>
    <cellStyle name="Normal 6 2 2 5 4 3" xfId="5912"/>
    <cellStyle name="Normal 6 2 2 5 4 4" xfId="3581"/>
    <cellStyle name="Normal 6 2 2 5 5" xfId="2217"/>
    <cellStyle name="Normal 6 2 2 5 5 2" xfId="5913"/>
    <cellStyle name="Normal 6 2 2 5 5 3" xfId="5914"/>
    <cellStyle name="Normal 6 2 2 5 5 4" xfId="4054"/>
    <cellStyle name="Normal 6 2 2 5 6" xfId="2361"/>
    <cellStyle name="Normal 6 2 2 5 6 2" xfId="5915"/>
    <cellStyle name="Normal 6 2 2 5 6 3" xfId="4189"/>
    <cellStyle name="Normal 6 2 2 5 7" xfId="5916"/>
    <cellStyle name="Normal 6 2 2 5 8" xfId="5917"/>
    <cellStyle name="Normal 6 2 2 5 9" xfId="2673"/>
    <cellStyle name="Normal 6 2 2 6" xfId="450"/>
    <cellStyle name="Normal 6 2 2 6 2" xfId="1020"/>
    <cellStyle name="Normal 6 2 2 6 2 2" xfId="1645"/>
    <cellStyle name="Normal 6 2 2 6 2 2 2" xfId="5918"/>
    <cellStyle name="Normal 6 2 2 6 2 2 3" xfId="5919"/>
    <cellStyle name="Normal 6 2 2 6 2 2 4" xfId="3586"/>
    <cellStyle name="Normal 6 2 2 6 2 3" xfId="5920"/>
    <cellStyle name="Normal 6 2 2 6 2 4" xfId="5921"/>
    <cellStyle name="Normal 6 2 2 6 2 5" xfId="3036"/>
    <cellStyle name="Normal 6 2 2 6 3" xfId="1644"/>
    <cellStyle name="Normal 6 2 2 6 3 2" xfId="5922"/>
    <cellStyle name="Normal 6 2 2 6 3 3" xfId="5923"/>
    <cellStyle name="Normal 6 2 2 6 3 4" xfId="3585"/>
    <cellStyle name="Normal 6 2 2 6 4" xfId="5924"/>
    <cellStyle name="Normal 6 2 2 6 5" xfId="5925"/>
    <cellStyle name="Normal 6 2 2 6 6" xfId="2584"/>
    <cellStyle name="Normal 6 2 2 7" xfId="667"/>
    <cellStyle name="Normal 6 2 2 7 2" xfId="1133"/>
    <cellStyle name="Normal 6 2 2 7 2 2" xfId="1647"/>
    <cellStyle name="Normal 6 2 2 7 2 2 2" xfId="5926"/>
    <cellStyle name="Normal 6 2 2 7 2 2 3" xfId="5927"/>
    <cellStyle name="Normal 6 2 2 7 2 2 4" xfId="3588"/>
    <cellStyle name="Normal 6 2 2 7 2 3" xfId="5928"/>
    <cellStyle name="Normal 6 2 2 7 2 4" xfId="5929"/>
    <cellStyle name="Normal 6 2 2 7 2 5" xfId="3086"/>
    <cellStyle name="Normal 6 2 2 7 3" xfId="1646"/>
    <cellStyle name="Normal 6 2 2 7 3 2" xfId="5930"/>
    <cellStyle name="Normal 6 2 2 7 3 3" xfId="5931"/>
    <cellStyle name="Normal 6 2 2 7 3 4" xfId="3587"/>
    <cellStyle name="Normal 6 2 2 7 4" xfId="5932"/>
    <cellStyle name="Normal 6 2 2 7 5" xfId="5933"/>
    <cellStyle name="Normal 6 2 2 7 6" xfId="2719"/>
    <cellStyle name="Normal 6 2 2 8" xfId="334"/>
    <cellStyle name="Normal 6 2 2 8 2" xfId="962"/>
    <cellStyle name="Normal 6 2 2 8 2 2" xfId="1649"/>
    <cellStyle name="Normal 6 2 2 8 2 2 2" xfId="5934"/>
    <cellStyle name="Normal 6 2 2 8 2 2 3" xfId="5935"/>
    <cellStyle name="Normal 6 2 2 8 2 2 4" xfId="3590"/>
    <cellStyle name="Normal 6 2 2 8 2 3" xfId="5936"/>
    <cellStyle name="Normal 6 2 2 8 2 4" xfId="5937"/>
    <cellStyle name="Normal 6 2 2 8 2 5" xfId="2992"/>
    <cellStyle name="Normal 6 2 2 8 3" xfId="1648"/>
    <cellStyle name="Normal 6 2 2 8 3 2" xfId="5938"/>
    <cellStyle name="Normal 6 2 2 8 3 3" xfId="5939"/>
    <cellStyle name="Normal 6 2 2 8 3 4" xfId="3589"/>
    <cellStyle name="Normal 6 2 2 8 4" xfId="5940"/>
    <cellStyle name="Normal 6 2 2 8 5" xfId="5941"/>
    <cellStyle name="Normal 6 2 2 8 6" xfId="2535"/>
    <cellStyle name="Normal 6 2 2 9" xfId="816"/>
    <cellStyle name="Normal 6 2 2 9 2" xfId="1650"/>
    <cellStyle name="Normal 6 2 2 9 2 2" xfId="5942"/>
    <cellStyle name="Normal 6 2 2 9 2 3" xfId="5943"/>
    <cellStyle name="Normal 6 2 2 9 2 4" xfId="3591"/>
    <cellStyle name="Normal 6 2 2 9 3" xfId="5944"/>
    <cellStyle name="Normal 6 2 2 9 4" xfId="5945"/>
    <cellStyle name="Normal 6 2 2 9 5" xfId="2857"/>
    <cellStyle name="Normal 6 2 3" xfId="100"/>
    <cellStyle name="Normal 6 2 3 10" xfId="2124"/>
    <cellStyle name="Normal 6 2 3 10 2" xfId="5946"/>
    <cellStyle name="Normal 6 2 3 10 3" xfId="5947"/>
    <cellStyle name="Normal 6 2 3 10 4" xfId="3967"/>
    <cellStyle name="Normal 6 2 3 11" xfId="2275"/>
    <cellStyle name="Normal 6 2 3 11 2" xfId="5948"/>
    <cellStyle name="Normal 6 2 3 11 3" xfId="4103"/>
    <cellStyle name="Normal 6 2 3 12" xfId="2415"/>
    <cellStyle name="Normal 6 2 3 12 2" xfId="5949"/>
    <cellStyle name="Normal 6 2 3 13" xfId="5950"/>
    <cellStyle name="Normal 6 2 3 14" xfId="2442"/>
    <cellStyle name="Normal 6 2 3 2" xfId="556"/>
    <cellStyle name="Normal 6 2 3 2 2" xfId="717"/>
    <cellStyle name="Normal 6 2 3 2 2 2" xfId="1183"/>
    <cellStyle name="Normal 6 2 3 2 2 2 2" xfId="1653"/>
    <cellStyle name="Normal 6 2 3 2 2 2 2 2" xfId="5951"/>
    <cellStyle name="Normal 6 2 3 2 2 2 2 3" xfId="5952"/>
    <cellStyle name="Normal 6 2 3 2 2 2 2 4" xfId="3594"/>
    <cellStyle name="Normal 6 2 3 2 2 2 3" xfId="5953"/>
    <cellStyle name="Normal 6 2 3 2 2 2 4" xfId="5954"/>
    <cellStyle name="Normal 6 2 3 2 2 2 5" xfId="3136"/>
    <cellStyle name="Normal 6 2 3 2 2 3" xfId="1652"/>
    <cellStyle name="Normal 6 2 3 2 2 3 2" xfId="5955"/>
    <cellStyle name="Normal 6 2 3 2 2 3 3" xfId="5956"/>
    <cellStyle name="Normal 6 2 3 2 2 3 4" xfId="3593"/>
    <cellStyle name="Normal 6 2 3 2 2 4" xfId="5957"/>
    <cellStyle name="Normal 6 2 3 2 2 5" xfId="5958"/>
    <cellStyle name="Normal 6 2 3 2 2 6" xfId="2769"/>
    <cellStyle name="Normal 6 2 3 2 3" xfId="870"/>
    <cellStyle name="Normal 6 2 3 2 3 2" xfId="1654"/>
    <cellStyle name="Normal 6 2 3 2 3 2 2" xfId="5959"/>
    <cellStyle name="Normal 6 2 3 2 3 2 3" xfId="5960"/>
    <cellStyle name="Normal 6 2 3 2 3 2 4" xfId="3595"/>
    <cellStyle name="Normal 6 2 3 2 3 3" xfId="5961"/>
    <cellStyle name="Normal 6 2 3 2 3 4" xfId="5962"/>
    <cellStyle name="Normal 6 2 3 2 3 5" xfId="2907"/>
    <cellStyle name="Normal 6 2 3 2 4" xfId="1651"/>
    <cellStyle name="Normal 6 2 3 2 4 2" xfId="5963"/>
    <cellStyle name="Normal 6 2 3 2 4 3" xfId="5964"/>
    <cellStyle name="Normal 6 2 3 2 4 4" xfId="3592"/>
    <cellStyle name="Normal 6 2 3 2 5" xfId="2178"/>
    <cellStyle name="Normal 6 2 3 2 5 2" xfId="5965"/>
    <cellStyle name="Normal 6 2 3 2 5 3" xfId="5966"/>
    <cellStyle name="Normal 6 2 3 2 5 4" xfId="4015"/>
    <cellStyle name="Normal 6 2 3 2 6" xfId="2322"/>
    <cellStyle name="Normal 6 2 3 2 6 2" xfId="5967"/>
    <cellStyle name="Normal 6 2 3 2 6 3" xfId="4150"/>
    <cellStyle name="Normal 6 2 3 2 7" xfId="5968"/>
    <cellStyle name="Normal 6 2 3 2 8" xfId="5969"/>
    <cellStyle name="Normal 6 2 3 2 9" xfId="2634"/>
    <cellStyle name="Normal 6 2 3 3" xfId="619"/>
    <cellStyle name="Normal 6 2 3 3 2" xfId="760"/>
    <cellStyle name="Normal 6 2 3 3 2 2" xfId="1225"/>
    <cellStyle name="Normal 6 2 3 3 2 2 2" xfId="1657"/>
    <cellStyle name="Normal 6 2 3 3 2 2 2 2" xfId="5970"/>
    <cellStyle name="Normal 6 2 3 3 2 2 2 3" xfId="5971"/>
    <cellStyle name="Normal 6 2 3 3 2 2 2 4" xfId="3598"/>
    <cellStyle name="Normal 6 2 3 3 2 2 3" xfId="5972"/>
    <cellStyle name="Normal 6 2 3 3 2 2 4" xfId="5973"/>
    <cellStyle name="Normal 6 2 3 3 2 2 5" xfId="3178"/>
    <cellStyle name="Normal 6 2 3 3 2 3" xfId="1656"/>
    <cellStyle name="Normal 6 2 3 3 2 3 2" xfId="5974"/>
    <cellStyle name="Normal 6 2 3 3 2 3 3" xfId="5975"/>
    <cellStyle name="Normal 6 2 3 3 2 3 4" xfId="3597"/>
    <cellStyle name="Normal 6 2 3 3 2 4" xfId="5976"/>
    <cellStyle name="Normal 6 2 3 3 2 5" xfId="5977"/>
    <cellStyle name="Normal 6 2 3 3 2 6" xfId="2811"/>
    <cellStyle name="Normal 6 2 3 3 3" xfId="913"/>
    <cellStyle name="Normal 6 2 3 3 3 2" xfId="1658"/>
    <cellStyle name="Normal 6 2 3 3 3 2 2" xfId="5978"/>
    <cellStyle name="Normal 6 2 3 3 3 2 3" xfId="5979"/>
    <cellStyle name="Normal 6 2 3 3 3 2 4" xfId="3599"/>
    <cellStyle name="Normal 6 2 3 3 3 3" xfId="5980"/>
    <cellStyle name="Normal 6 2 3 3 3 4" xfId="5981"/>
    <cellStyle name="Normal 6 2 3 3 3 5" xfId="2949"/>
    <cellStyle name="Normal 6 2 3 3 4" xfId="1655"/>
    <cellStyle name="Normal 6 2 3 3 4 2" xfId="5982"/>
    <cellStyle name="Normal 6 2 3 3 4 3" xfId="5983"/>
    <cellStyle name="Normal 6 2 3 3 4 4" xfId="3596"/>
    <cellStyle name="Normal 6 2 3 3 5" xfId="2220"/>
    <cellStyle name="Normal 6 2 3 3 5 2" xfId="5984"/>
    <cellStyle name="Normal 6 2 3 3 5 3" xfId="5985"/>
    <cellStyle name="Normal 6 2 3 3 5 4" xfId="4057"/>
    <cellStyle name="Normal 6 2 3 3 6" xfId="2364"/>
    <cellStyle name="Normal 6 2 3 3 6 2" xfId="5986"/>
    <cellStyle name="Normal 6 2 3 3 6 3" xfId="4192"/>
    <cellStyle name="Normal 6 2 3 3 7" xfId="5987"/>
    <cellStyle name="Normal 6 2 3 3 8" xfId="5988"/>
    <cellStyle name="Normal 6 2 3 3 9" xfId="2676"/>
    <cellStyle name="Normal 6 2 3 4" xfId="453"/>
    <cellStyle name="Normal 6 2 3 4 2" xfId="1023"/>
    <cellStyle name="Normal 6 2 3 4 2 2" xfId="1660"/>
    <cellStyle name="Normal 6 2 3 4 2 2 2" xfId="5989"/>
    <cellStyle name="Normal 6 2 3 4 2 2 3" xfId="5990"/>
    <cellStyle name="Normal 6 2 3 4 2 2 4" xfId="3601"/>
    <cellStyle name="Normal 6 2 3 4 2 3" xfId="5991"/>
    <cellStyle name="Normal 6 2 3 4 2 4" xfId="5992"/>
    <cellStyle name="Normal 6 2 3 4 2 5" xfId="3039"/>
    <cellStyle name="Normal 6 2 3 4 3" xfId="1659"/>
    <cellStyle name="Normal 6 2 3 4 3 2" xfId="5993"/>
    <cellStyle name="Normal 6 2 3 4 3 3" xfId="5994"/>
    <cellStyle name="Normal 6 2 3 4 3 4" xfId="3600"/>
    <cellStyle name="Normal 6 2 3 4 4" xfId="5995"/>
    <cellStyle name="Normal 6 2 3 4 5" xfId="5996"/>
    <cellStyle name="Normal 6 2 3 4 6" xfId="2587"/>
    <cellStyle name="Normal 6 2 3 5" xfId="670"/>
    <cellStyle name="Normal 6 2 3 5 2" xfId="1136"/>
    <cellStyle name="Normal 6 2 3 5 2 2" xfId="1662"/>
    <cellStyle name="Normal 6 2 3 5 2 2 2" xfId="5997"/>
    <cellStyle name="Normal 6 2 3 5 2 2 3" xfId="5998"/>
    <cellStyle name="Normal 6 2 3 5 2 2 4" xfId="3603"/>
    <cellStyle name="Normal 6 2 3 5 2 3" xfId="5999"/>
    <cellStyle name="Normal 6 2 3 5 2 4" xfId="6000"/>
    <cellStyle name="Normal 6 2 3 5 2 5" xfId="3089"/>
    <cellStyle name="Normal 6 2 3 5 3" xfId="1661"/>
    <cellStyle name="Normal 6 2 3 5 3 2" xfId="6001"/>
    <cellStyle name="Normal 6 2 3 5 3 3" xfId="6002"/>
    <cellStyle name="Normal 6 2 3 5 3 4" xfId="3602"/>
    <cellStyle name="Normal 6 2 3 5 4" xfId="6003"/>
    <cellStyle name="Normal 6 2 3 5 5" xfId="6004"/>
    <cellStyle name="Normal 6 2 3 5 6" xfId="2722"/>
    <cellStyle name="Normal 6 2 3 6" xfId="337"/>
    <cellStyle name="Normal 6 2 3 6 2" xfId="965"/>
    <cellStyle name="Normal 6 2 3 6 2 2" xfId="1664"/>
    <cellStyle name="Normal 6 2 3 6 2 2 2" xfId="6005"/>
    <cellStyle name="Normal 6 2 3 6 2 2 3" xfId="6006"/>
    <cellStyle name="Normal 6 2 3 6 2 2 4" xfId="3605"/>
    <cellStyle name="Normal 6 2 3 6 2 3" xfId="6007"/>
    <cellStyle name="Normal 6 2 3 6 2 4" xfId="6008"/>
    <cellStyle name="Normal 6 2 3 6 2 5" xfId="2995"/>
    <cellStyle name="Normal 6 2 3 6 3" xfId="1663"/>
    <cellStyle name="Normal 6 2 3 6 3 2" xfId="6009"/>
    <cellStyle name="Normal 6 2 3 6 3 3" xfId="6010"/>
    <cellStyle name="Normal 6 2 3 6 3 4" xfId="3604"/>
    <cellStyle name="Normal 6 2 3 6 4" xfId="6011"/>
    <cellStyle name="Normal 6 2 3 6 5" xfId="6012"/>
    <cellStyle name="Normal 6 2 3 6 6" xfId="2538"/>
    <cellStyle name="Normal 6 2 3 7" xfId="819"/>
    <cellStyle name="Normal 6 2 3 7 2" xfId="1665"/>
    <cellStyle name="Normal 6 2 3 7 2 2" xfId="6013"/>
    <cellStyle name="Normal 6 2 3 7 2 3" xfId="6014"/>
    <cellStyle name="Normal 6 2 3 7 2 4" xfId="3606"/>
    <cellStyle name="Normal 6 2 3 7 3" xfId="6015"/>
    <cellStyle name="Normal 6 2 3 7 4" xfId="6016"/>
    <cellStyle name="Normal 6 2 3 7 5" xfId="2860"/>
    <cellStyle name="Normal 6 2 3 8" xfId="1286"/>
    <cellStyle name="Normal 6 2 3 8 2" xfId="6017"/>
    <cellStyle name="Normal 6 2 3 8 3" xfId="6018"/>
    <cellStyle name="Normal 6 2 3 8 4" xfId="3227"/>
    <cellStyle name="Normal 6 2 3 9" xfId="229"/>
    <cellStyle name="Normal 6 2 3 9 2" xfId="6019"/>
    <cellStyle name="Normal 6 2 3 9 3" xfId="6020"/>
    <cellStyle name="Normal 6 2 3 9 4" xfId="2493"/>
    <cellStyle name="Normal 6 2 4" xfId="137"/>
    <cellStyle name="Normal 6 2 4 10" xfId="2125"/>
    <cellStyle name="Normal 6 2 4 10 2" xfId="6021"/>
    <cellStyle name="Normal 6 2 4 10 3" xfId="6022"/>
    <cellStyle name="Normal 6 2 4 10 4" xfId="3968"/>
    <cellStyle name="Normal 6 2 4 11" xfId="2276"/>
    <cellStyle name="Normal 6 2 4 11 2" xfId="6023"/>
    <cellStyle name="Normal 6 2 4 11 3" xfId="4104"/>
    <cellStyle name="Normal 6 2 4 12" xfId="2416"/>
    <cellStyle name="Normal 6 2 4 12 2" xfId="6024"/>
    <cellStyle name="Normal 6 2 4 13" xfId="6025"/>
    <cellStyle name="Normal 6 2 4 14" xfId="2457"/>
    <cellStyle name="Normal 6 2 4 2" xfId="557"/>
    <cellStyle name="Normal 6 2 4 2 2" xfId="718"/>
    <cellStyle name="Normal 6 2 4 2 2 2" xfId="1184"/>
    <cellStyle name="Normal 6 2 4 2 2 2 2" xfId="1668"/>
    <cellStyle name="Normal 6 2 4 2 2 2 2 2" xfId="6026"/>
    <cellStyle name="Normal 6 2 4 2 2 2 2 3" xfId="6027"/>
    <cellStyle name="Normal 6 2 4 2 2 2 2 4" xfId="3609"/>
    <cellStyle name="Normal 6 2 4 2 2 2 3" xfId="6028"/>
    <cellStyle name="Normal 6 2 4 2 2 2 4" xfId="6029"/>
    <cellStyle name="Normal 6 2 4 2 2 2 5" xfId="3137"/>
    <cellStyle name="Normal 6 2 4 2 2 3" xfId="1667"/>
    <cellStyle name="Normal 6 2 4 2 2 3 2" xfId="6030"/>
    <cellStyle name="Normal 6 2 4 2 2 3 3" xfId="6031"/>
    <cellStyle name="Normal 6 2 4 2 2 3 4" xfId="3608"/>
    <cellStyle name="Normal 6 2 4 2 2 4" xfId="6032"/>
    <cellStyle name="Normal 6 2 4 2 2 5" xfId="6033"/>
    <cellStyle name="Normal 6 2 4 2 2 6" xfId="2770"/>
    <cellStyle name="Normal 6 2 4 2 3" xfId="871"/>
    <cellStyle name="Normal 6 2 4 2 3 2" xfId="1669"/>
    <cellStyle name="Normal 6 2 4 2 3 2 2" xfId="6034"/>
    <cellStyle name="Normal 6 2 4 2 3 2 3" xfId="6035"/>
    <cellStyle name="Normal 6 2 4 2 3 2 4" xfId="3610"/>
    <cellStyle name="Normal 6 2 4 2 3 3" xfId="6036"/>
    <cellStyle name="Normal 6 2 4 2 3 4" xfId="6037"/>
    <cellStyle name="Normal 6 2 4 2 3 5" xfId="2908"/>
    <cellStyle name="Normal 6 2 4 2 4" xfId="1666"/>
    <cellStyle name="Normal 6 2 4 2 4 2" xfId="6038"/>
    <cellStyle name="Normal 6 2 4 2 4 3" xfId="6039"/>
    <cellStyle name="Normal 6 2 4 2 4 4" xfId="3607"/>
    <cellStyle name="Normal 6 2 4 2 5" xfId="2179"/>
    <cellStyle name="Normal 6 2 4 2 5 2" xfId="6040"/>
    <cellStyle name="Normal 6 2 4 2 5 3" xfId="6041"/>
    <cellStyle name="Normal 6 2 4 2 5 4" xfId="4016"/>
    <cellStyle name="Normal 6 2 4 2 6" xfId="2323"/>
    <cellStyle name="Normal 6 2 4 2 6 2" xfId="6042"/>
    <cellStyle name="Normal 6 2 4 2 6 3" xfId="4151"/>
    <cellStyle name="Normal 6 2 4 2 7" xfId="6043"/>
    <cellStyle name="Normal 6 2 4 2 8" xfId="6044"/>
    <cellStyle name="Normal 6 2 4 2 9" xfId="2635"/>
    <cellStyle name="Normal 6 2 4 3" xfId="620"/>
    <cellStyle name="Normal 6 2 4 3 2" xfId="761"/>
    <cellStyle name="Normal 6 2 4 3 2 2" xfId="1226"/>
    <cellStyle name="Normal 6 2 4 3 2 2 2" xfId="1672"/>
    <cellStyle name="Normal 6 2 4 3 2 2 2 2" xfId="6045"/>
    <cellStyle name="Normal 6 2 4 3 2 2 2 3" xfId="6046"/>
    <cellStyle name="Normal 6 2 4 3 2 2 2 4" xfId="3613"/>
    <cellStyle name="Normal 6 2 4 3 2 2 3" xfId="6047"/>
    <cellStyle name="Normal 6 2 4 3 2 2 4" xfId="6048"/>
    <cellStyle name="Normal 6 2 4 3 2 2 5" xfId="3179"/>
    <cellStyle name="Normal 6 2 4 3 2 3" xfId="1671"/>
    <cellStyle name="Normal 6 2 4 3 2 3 2" xfId="6049"/>
    <cellStyle name="Normal 6 2 4 3 2 3 3" xfId="6050"/>
    <cellStyle name="Normal 6 2 4 3 2 3 4" xfId="3612"/>
    <cellStyle name="Normal 6 2 4 3 2 4" xfId="6051"/>
    <cellStyle name="Normal 6 2 4 3 2 5" xfId="6052"/>
    <cellStyle name="Normal 6 2 4 3 2 6" xfId="2812"/>
    <cellStyle name="Normal 6 2 4 3 3" xfId="914"/>
    <cellStyle name="Normal 6 2 4 3 3 2" xfId="1673"/>
    <cellStyle name="Normal 6 2 4 3 3 2 2" xfId="6053"/>
    <cellStyle name="Normal 6 2 4 3 3 2 3" xfId="6054"/>
    <cellStyle name="Normal 6 2 4 3 3 2 4" xfId="3614"/>
    <cellStyle name="Normal 6 2 4 3 3 3" xfId="6055"/>
    <cellStyle name="Normal 6 2 4 3 3 4" xfId="6056"/>
    <cellStyle name="Normal 6 2 4 3 3 5" xfId="2950"/>
    <cellStyle name="Normal 6 2 4 3 4" xfId="1670"/>
    <cellStyle name="Normal 6 2 4 3 4 2" xfId="6057"/>
    <cellStyle name="Normal 6 2 4 3 4 3" xfId="6058"/>
    <cellStyle name="Normal 6 2 4 3 4 4" xfId="3611"/>
    <cellStyle name="Normal 6 2 4 3 5" xfId="2221"/>
    <cellStyle name="Normal 6 2 4 3 5 2" xfId="6059"/>
    <cellStyle name="Normal 6 2 4 3 5 3" xfId="6060"/>
    <cellStyle name="Normal 6 2 4 3 5 4" xfId="4058"/>
    <cellStyle name="Normal 6 2 4 3 6" xfId="2365"/>
    <cellStyle name="Normal 6 2 4 3 6 2" xfId="6061"/>
    <cellStyle name="Normal 6 2 4 3 6 3" xfId="4193"/>
    <cellStyle name="Normal 6 2 4 3 7" xfId="6062"/>
    <cellStyle name="Normal 6 2 4 3 8" xfId="6063"/>
    <cellStyle name="Normal 6 2 4 3 9" xfId="2677"/>
    <cellStyle name="Normal 6 2 4 4" xfId="454"/>
    <cellStyle name="Normal 6 2 4 4 2" xfId="1024"/>
    <cellStyle name="Normal 6 2 4 4 2 2" xfId="1675"/>
    <cellStyle name="Normal 6 2 4 4 2 2 2" xfId="6064"/>
    <cellStyle name="Normal 6 2 4 4 2 2 3" xfId="6065"/>
    <cellStyle name="Normal 6 2 4 4 2 2 4" xfId="3616"/>
    <cellStyle name="Normal 6 2 4 4 2 3" xfId="6066"/>
    <cellStyle name="Normal 6 2 4 4 2 4" xfId="6067"/>
    <cellStyle name="Normal 6 2 4 4 2 5" xfId="3040"/>
    <cellStyle name="Normal 6 2 4 4 3" xfId="1674"/>
    <cellStyle name="Normal 6 2 4 4 3 2" xfId="6068"/>
    <cellStyle name="Normal 6 2 4 4 3 3" xfId="6069"/>
    <cellStyle name="Normal 6 2 4 4 3 4" xfId="3615"/>
    <cellStyle name="Normal 6 2 4 4 4" xfId="6070"/>
    <cellStyle name="Normal 6 2 4 4 5" xfId="6071"/>
    <cellStyle name="Normal 6 2 4 4 6" xfId="2588"/>
    <cellStyle name="Normal 6 2 4 5" xfId="671"/>
    <cellStyle name="Normal 6 2 4 5 2" xfId="1137"/>
    <cellStyle name="Normal 6 2 4 5 2 2" xfId="1677"/>
    <cellStyle name="Normal 6 2 4 5 2 2 2" xfId="6072"/>
    <cellStyle name="Normal 6 2 4 5 2 2 3" xfId="6073"/>
    <cellStyle name="Normal 6 2 4 5 2 2 4" xfId="3618"/>
    <cellStyle name="Normal 6 2 4 5 2 3" xfId="6074"/>
    <cellStyle name="Normal 6 2 4 5 2 4" xfId="6075"/>
    <cellStyle name="Normal 6 2 4 5 2 5" xfId="3090"/>
    <cellStyle name="Normal 6 2 4 5 3" xfId="1676"/>
    <cellStyle name="Normal 6 2 4 5 3 2" xfId="6076"/>
    <cellStyle name="Normal 6 2 4 5 3 3" xfId="6077"/>
    <cellStyle name="Normal 6 2 4 5 3 4" xfId="3617"/>
    <cellStyle name="Normal 6 2 4 5 4" xfId="6078"/>
    <cellStyle name="Normal 6 2 4 5 5" xfId="6079"/>
    <cellStyle name="Normal 6 2 4 5 6" xfId="2723"/>
    <cellStyle name="Normal 6 2 4 6" xfId="338"/>
    <cellStyle name="Normal 6 2 4 6 2" xfId="966"/>
    <cellStyle name="Normal 6 2 4 6 2 2" xfId="1679"/>
    <cellStyle name="Normal 6 2 4 6 2 2 2" xfId="6080"/>
    <cellStyle name="Normal 6 2 4 6 2 2 3" xfId="6081"/>
    <cellStyle name="Normal 6 2 4 6 2 2 4" xfId="3620"/>
    <cellStyle name="Normal 6 2 4 6 2 3" xfId="6082"/>
    <cellStyle name="Normal 6 2 4 6 2 4" xfId="6083"/>
    <cellStyle name="Normal 6 2 4 6 2 5" xfId="2996"/>
    <cellStyle name="Normal 6 2 4 6 3" xfId="1678"/>
    <cellStyle name="Normal 6 2 4 6 3 2" xfId="6084"/>
    <cellStyle name="Normal 6 2 4 6 3 3" xfId="6085"/>
    <cellStyle name="Normal 6 2 4 6 3 4" xfId="3619"/>
    <cellStyle name="Normal 6 2 4 6 4" xfId="6086"/>
    <cellStyle name="Normal 6 2 4 6 5" xfId="6087"/>
    <cellStyle name="Normal 6 2 4 6 6" xfId="2539"/>
    <cellStyle name="Normal 6 2 4 7" xfId="820"/>
    <cellStyle name="Normal 6 2 4 7 2" xfId="1680"/>
    <cellStyle name="Normal 6 2 4 7 2 2" xfId="6088"/>
    <cellStyle name="Normal 6 2 4 7 2 3" xfId="6089"/>
    <cellStyle name="Normal 6 2 4 7 2 4" xfId="3621"/>
    <cellStyle name="Normal 6 2 4 7 3" xfId="6090"/>
    <cellStyle name="Normal 6 2 4 7 4" xfId="6091"/>
    <cellStyle name="Normal 6 2 4 7 5" xfId="2861"/>
    <cellStyle name="Normal 6 2 4 8" xfId="1287"/>
    <cellStyle name="Normal 6 2 4 8 2" xfId="6092"/>
    <cellStyle name="Normal 6 2 4 8 3" xfId="6093"/>
    <cellStyle name="Normal 6 2 4 8 4" xfId="3228"/>
    <cellStyle name="Normal 6 2 4 9" xfId="230"/>
    <cellStyle name="Normal 6 2 4 9 2" xfId="6094"/>
    <cellStyle name="Normal 6 2 4 9 3" xfId="6095"/>
    <cellStyle name="Normal 6 2 4 9 4" xfId="2494"/>
    <cellStyle name="Normal 6 2 5" xfId="552"/>
    <cellStyle name="Normal 6 2 5 2" xfId="713"/>
    <cellStyle name="Normal 6 2 5 2 2" xfId="1179"/>
    <cellStyle name="Normal 6 2 5 2 2 2" xfId="1683"/>
    <cellStyle name="Normal 6 2 5 2 2 2 2" xfId="6096"/>
    <cellStyle name="Normal 6 2 5 2 2 2 3" xfId="6097"/>
    <cellStyle name="Normal 6 2 5 2 2 2 4" xfId="3624"/>
    <cellStyle name="Normal 6 2 5 2 2 3" xfId="6098"/>
    <cellStyle name="Normal 6 2 5 2 2 4" xfId="6099"/>
    <cellStyle name="Normal 6 2 5 2 2 5" xfId="3132"/>
    <cellStyle name="Normal 6 2 5 2 3" xfId="1682"/>
    <cellStyle name="Normal 6 2 5 2 3 2" xfId="6100"/>
    <cellStyle name="Normal 6 2 5 2 3 3" xfId="6101"/>
    <cellStyle name="Normal 6 2 5 2 3 4" xfId="3623"/>
    <cellStyle name="Normal 6 2 5 2 4" xfId="6102"/>
    <cellStyle name="Normal 6 2 5 2 5" xfId="6103"/>
    <cellStyle name="Normal 6 2 5 2 6" xfId="2765"/>
    <cellStyle name="Normal 6 2 5 3" xfId="866"/>
    <cellStyle name="Normal 6 2 5 3 2" xfId="1684"/>
    <cellStyle name="Normal 6 2 5 3 2 2" xfId="6104"/>
    <cellStyle name="Normal 6 2 5 3 2 3" xfId="6105"/>
    <cellStyle name="Normal 6 2 5 3 2 4" xfId="3625"/>
    <cellStyle name="Normal 6 2 5 3 3" xfId="6106"/>
    <cellStyle name="Normal 6 2 5 3 4" xfId="6107"/>
    <cellStyle name="Normal 6 2 5 3 5" xfId="2903"/>
    <cellStyle name="Normal 6 2 5 4" xfId="1681"/>
    <cellStyle name="Normal 6 2 5 4 2" xfId="6108"/>
    <cellStyle name="Normal 6 2 5 4 3" xfId="6109"/>
    <cellStyle name="Normal 6 2 5 4 4" xfId="3622"/>
    <cellStyle name="Normal 6 2 5 5" xfId="2174"/>
    <cellStyle name="Normal 6 2 5 5 2" xfId="6110"/>
    <cellStyle name="Normal 6 2 5 5 3" xfId="6111"/>
    <cellStyle name="Normal 6 2 5 5 4" xfId="4011"/>
    <cellStyle name="Normal 6 2 5 6" xfId="2318"/>
    <cellStyle name="Normal 6 2 5 6 2" xfId="6112"/>
    <cellStyle name="Normal 6 2 5 6 3" xfId="4146"/>
    <cellStyle name="Normal 6 2 5 7" xfId="6113"/>
    <cellStyle name="Normal 6 2 5 8" xfId="6114"/>
    <cellStyle name="Normal 6 2 5 9" xfId="2630"/>
    <cellStyle name="Normal 6 2 6" xfId="615"/>
    <cellStyle name="Normal 6 2 6 2" xfId="756"/>
    <cellStyle name="Normal 6 2 6 2 2" xfId="1221"/>
    <cellStyle name="Normal 6 2 6 2 2 2" xfId="1687"/>
    <cellStyle name="Normal 6 2 6 2 2 2 2" xfId="6115"/>
    <cellStyle name="Normal 6 2 6 2 2 2 3" xfId="6116"/>
    <cellStyle name="Normal 6 2 6 2 2 2 4" xfId="3628"/>
    <cellStyle name="Normal 6 2 6 2 2 3" xfId="6117"/>
    <cellStyle name="Normal 6 2 6 2 2 4" xfId="6118"/>
    <cellStyle name="Normal 6 2 6 2 2 5" xfId="3174"/>
    <cellStyle name="Normal 6 2 6 2 3" xfId="1686"/>
    <cellStyle name="Normal 6 2 6 2 3 2" xfId="6119"/>
    <cellStyle name="Normal 6 2 6 2 3 3" xfId="6120"/>
    <cellStyle name="Normal 6 2 6 2 3 4" xfId="3627"/>
    <cellStyle name="Normal 6 2 6 2 4" xfId="6121"/>
    <cellStyle name="Normal 6 2 6 2 5" xfId="6122"/>
    <cellStyle name="Normal 6 2 6 2 6" xfId="2807"/>
    <cellStyle name="Normal 6 2 6 3" xfId="909"/>
    <cellStyle name="Normal 6 2 6 3 2" xfId="1688"/>
    <cellStyle name="Normal 6 2 6 3 2 2" xfId="6123"/>
    <cellStyle name="Normal 6 2 6 3 2 3" xfId="6124"/>
    <cellStyle name="Normal 6 2 6 3 2 4" xfId="3629"/>
    <cellStyle name="Normal 6 2 6 3 3" xfId="6125"/>
    <cellStyle name="Normal 6 2 6 3 4" xfId="6126"/>
    <cellStyle name="Normal 6 2 6 3 5" xfId="2945"/>
    <cellStyle name="Normal 6 2 6 4" xfId="1685"/>
    <cellStyle name="Normal 6 2 6 4 2" xfId="6127"/>
    <cellStyle name="Normal 6 2 6 4 3" xfId="6128"/>
    <cellStyle name="Normal 6 2 6 4 4" xfId="3626"/>
    <cellStyle name="Normal 6 2 6 5" xfId="2216"/>
    <cellStyle name="Normal 6 2 6 5 2" xfId="6129"/>
    <cellStyle name="Normal 6 2 6 5 3" xfId="6130"/>
    <cellStyle name="Normal 6 2 6 5 4" xfId="4053"/>
    <cellStyle name="Normal 6 2 6 6" xfId="2360"/>
    <cellStyle name="Normal 6 2 6 6 2" xfId="6131"/>
    <cellStyle name="Normal 6 2 6 6 3" xfId="4188"/>
    <cellStyle name="Normal 6 2 6 7" xfId="6132"/>
    <cellStyle name="Normal 6 2 6 8" xfId="6133"/>
    <cellStyle name="Normal 6 2 6 9" xfId="2672"/>
    <cellStyle name="Normal 6 2 7" xfId="449"/>
    <cellStyle name="Normal 6 2 7 2" xfId="1019"/>
    <cellStyle name="Normal 6 2 7 2 2" xfId="1690"/>
    <cellStyle name="Normal 6 2 7 2 2 2" xfId="6134"/>
    <cellStyle name="Normal 6 2 7 2 2 3" xfId="6135"/>
    <cellStyle name="Normal 6 2 7 2 2 4" xfId="3631"/>
    <cellStyle name="Normal 6 2 7 2 3" xfId="6136"/>
    <cellStyle name="Normal 6 2 7 2 4" xfId="6137"/>
    <cellStyle name="Normal 6 2 7 2 5" xfId="3035"/>
    <cellStyle name="Normal 6 2 7 3" xfId="1689"/>
    <cellStyle name="Normal 6 2 7 3 2" xfId="6138"/>
    <cellStyle name="Normal 6 2 7 3 3" xfId="6139"/>
    <cellStyle name="Normal 6 2 7 3 4" xfId="3630"/>
    <cellStyle name="Normal 6 2 7 4" xfId="6140"/>
    <cellStyle name="Normal 6 2 7 5" xfId="6141"/>
    <cellStyle name="Normal 6 2 7 6" xfId="2583"/>
    <cellStyle name="Normal 6 2 8" xfId="666"/>
    <cellStyle name="Normal 6 2 8 2" xfId="1132"/>
    <cellStyle name="Normal 6 2 8 2 2" xfId="1692"/>
    <cellStyle name="Normal 6 2 8 2 2 2" xfId="6142"/>
    <cellStyle name="Normal 6 2 8 2 2 3" xfId="6143"/>
    <cellStyle name="Normal 6 2 8 2 2 4" xfId="3633"/>
    <cellStyle name="Normal 6 2 8 2 3" xfId="6144"/>
    <cellStyle name="Normal 6 2 8 2 4" xfId="6145"/>
    <cellStyle name="Normal 6 2 8 2 5" xfId="3085"/>
    <cellStyle name="Normal 6 2 8 3" xfId="1691"/>
    <cellStyle name="Normal 6 2 8 3 2" xfId="6146"/>
    <cellStyle name="Normal 6 2 8 3 3" xfId="6147"/>
    <cellStyle name="Normal 6 2 8 3 4" xfId="3632"/>
    <cellStyle name="Normal 6 2 8 4" xfId="6148"/>
    <cellStyle name="Normal 6 2 8 5" xfId="6149"/>
    <cellStyle name="Normal 6 2 8 6" xfId="2718"/>
    <cellStyle name="Normal 6 2 9" xfId="333"/>
    <cellStyle name="Normal 6 2 9 2" xfId="961"/>
    <cellStyle name="Normal 6 2 9 2 2" xfId="1694"/>
    <cellStyle name="Normal 6 2 9 2 2 2" xfId="6150"/>
    <cellStyle name="Normal 6 2 9 2 2 3" xfId="6151"/>
    <cellStyle name="Normal 6 2 9 2 2 4" xfId="3635"/>
    <cellStyle name="Normal 6 2 9 2 3" xfId="6152"/>
    <cellStyle name="Normal 6 2 9 2 4" xfId="6153"/>
    <cellStyle name="Normal 6 2 9 2 5" xfId="2991"/>
    <cellStyle name="Normal 6 2 9 3" xfId="1693"/>
    <cellStyle name="Normal 6 2 9 3 2" xfId="6154"/>
    <cellStyle name="Normal 6 2 9 3 3" xfId="6155"/>
    <cellStyle name="Normal 6 2 9 3 4" xfId="3634"/>
    <cellStyle name="Normal 6 2 9 4" xfId="6156"/>
    <cellStyle name="Normal 6 2 9 5" xfId="6157"/>
    <cellStyle name="Normal 6 2 9 6" xfId="2534"/>
    <cellStyle name="Normal 6 3" xfId="56"/>
    <cellStyle name="Normal 6 3 10" xfId="1288"/>
    <cellStyle name="Normal 6 3 10 2" xfId="6158"/>
    <cellStyle name="Normal 6 3 10 3" xfId="6159"/>
    <cellStyle name="Normal 6 3 10 4" xfId="3229"/>
    <cellStyle name="Normal 6 3 11" xfId="231"/>
    <cellStyle name="Normal 6 3 11 2" xfId="6160"/>
    <cellStyle name="Normal 6 3 11 3" xfId="6161"/>
    <cellStyle name="Normal 6 3 11 4" xfId="2495"/>
    <cellStyle name="Normal 6 3 12" xfId="2126"/>
    <cellStyle name="Normal 6 3 12 2" xfId="6162"/>
    <cellStyle name="Normal 6 3 12 3" xfId="6163"/>
    <cellStyle name="Normal 6 3 12 4" xfId="3969"/>
    <cellStyle name="Normal 6 3 13" xfId="2277"/>
    <cellStyle name="Normal 6 3 13 2" xfId="6164"/>
    <cellStyle name="Normal 6 3 13 3" xfId="4105"/>
    <cellStyle name="Normal 6 3 14" xfId="2395"/>
    <cellStyle name="Normal 6 3 14 2" xfId="6165"/>
    <cellStyle name="Normal 6 3 15" xfId="6166"/>
    <cellStyle name="Normal 6 3 16" xfId="2436"/>
    <cellStyle name="Normal 6 3 2" xfId="102"/>
    <cellStyle name="Normal 6 3 2 10" xfId="2127"/>
    <cellStyle name="Normal 6 3 2 10 2" xfId="6167"/>
    <cellStyle name="Normal 6 3 2 10 3" xfId="6168"/>
    <cellStyle name="Normal 6 3 2 10 4" xfId="3970"/>
    <cellStyle name="Normal 6 3 2 11" xfId="2278"/>
    <cellStyle name="Normal 6 3 2 11 2" xfId="6169"/>
    <cellStyle name="Normal 6 3 2 11 3" xfId="4106"/>
    <cellStyle name="Normal 6 3 2 12" xfId="2417"/>
    <cellStyle name="Normal 6 3 2 12 2" xfId="6170"/>
    <cellStyle name="Normal 6 3 2 13" xfId="6171"/>
    <cellStyle name="Normal 6 3 2 14" xfId="2444"/>
    <cellStyle name="Normal 6 3 2 2" xfId="559"/>
    <cellStyle name="Normal 6 3 2 2 2" xfId="720"/>
    <cellStyle name="Normal 6 3 2 2 2 2" xfId="1186"/>
    <cellStyle name="Normal 6 3 2 2 2 2 2" xfId="1697"/>
    <cellStyle name="Normal 6 3 2 2 2 2 2 2" xfId="6172"/>
    <cellStyle name="Normal 6 3 2 2 2 2 2 3" xfId="6173"/>
    <cellStyle name="Normal 6 3 2 2 2 2 2 4" xfId="3638"/>
    <cellStyle name="Normal 6 3 2 2 2 2 3" xfId="6174"/>
    <cellStyle name="Normal 6 3 2 2 2 2 4" xfId="6175"/>
    <cellStyle name="Normal 6 3 2 2 2 2 5" xfId="3139"/>
    <cellStyle name="Normal 6 3 2 2 2 3" xfId="1696"/>
    <cellStyle name="Normal 6 3 2 2 2 3 2" xfId="6176"/>
    <cellStyle name="Normal 6 3 2 2 2 3 3" xfId="6177"/>
    <cellStyle name="Normal 6 3 2 2 2 3 4" xfId="3637"/>
    <cellStyle name="Normal 6 3 2 2 2 4" xfId="6178"/>
    <cellStyle name="Normal 6 3 2 2 2 5" xfId="6179"/>
    <cellStyle name="Normal 6 3 2 2 2 6" xfId="2772"/>
    <cellStyle name="Normal 6 3 2 2 3" xfId="873"/>
    <cellStyle name="Normal 6 3 2 2 3 2" xfId="1698"/>
    <cellStyle name="Normal 6 3 2 2 3 2 2" xfId="6180"/>
    <cellStyle name="Normal 6 3 2 2 3 2 3" xfId="6181"/>
    <cellStyle name="Normal 6 3 2 2 3 2 4" xfId="3639"/>
    <cellStyle name="Normal 6 3 2 2 3 3" xfId="6182"/>
    <cellStyle name="Normal 6 3 2 2 3 4" xfId="6183"/>
    <cellStyle name="Normal 6 3 2 2 3 5" xfId="2910"/>
    <cellStyle name="Normal 6 3 2 2 4" xfId="1695"/>
    <cellStyle name="Normal 6 3 2 2 4 2" xfId="6184"/>
    <cellStyle name="Normal 6 3 2 2 4 3" xfId="6185"/>
    <cellStyle name="Normal 6 3 2 2 4 4" xfId="3636"/>
    <cellStyle name="Normal 6 3 2 2 5" xfId="2181"/>
    <cellStyle name="Normal 6 3 2 2 5 2" xfId="6186"/>
    <cellStyle name="Normal 6 3 2 2 5 3" xfId="6187"/>
    <cellStyle name="Normal 6 3 2 2 5 4" xfId="4018"/>
    <cellStyle name="Normal 6 3 2 2 6" xfId="2325"/>
    <cellStyle name="Normal 6 3 2 2 6 2" xfId="6188"/>
    <cellStyle name="Normal 6 3 2 2 6 3" xfId="4153"/>
    <cellStyle name="Normal 6 3 2 2 7" xfId="6189"/>
    <cellStyle name="Normal 6 3 2 2 8" xfId="6190"/>
    <cellStyle name="Normal 6 3 2 2 9" xfId="2637"/>
    <cellStyle name="Normal 6 3 2 3" xfId="622"/>
    <cellStyle name="Normal 6 3 2 3 2" xfId="763"/>
    <cellStyle name="Normal 6 3 2 3 2 2" xfId="1228"/>
    <cellStyle name="Normal 6 3 2 3 2 2 2" xfId="1701"/>
    <cellStyle name="Normal 6 3 2 3 2 2 2 2" xfId="6191"/>
    <cellStyle name="Normal 6 3 2 3 2 2 2 3" xfId="6192"/>
    <cellStyle name="Normal 6 3 2 3 2 2 2 4" xfId="3642"/>
    <cellStyle name="Normal 6 3 2 3 2 2 3" xfId="6193"/>
    <cellStyle name="Normal 6 3 2 3 2 2 4" xfId="6194"/>
    <cellStyle name="Normal 6 3 2 3 2 2 5" xfId="3181"/>
    <cellStyle name="Normal 6 3 2 3 2 3" xfId="1700"/>
    <cellStyle name="Normal 6 3 2 3 2 3 2" xfId="6195"/>
    <cellStyle name="Normal 6 3 2 3 2 3 3" xfId="6196"/>
    <cellStyle name="Normal 6 3 2 3 2 3 4" xfId="3641"/>
    <cellStyle name="Normal 6 3 2 3 2 4" xfId="6197"/>
    <cellStyle name="Normal 6 3 2 3 2 5" xfId="6198"/>
    <cellStyle name="Normal 6 3 2 3 2 6" xfId="2814"/>
    <cellStyle name="Normal 6 3 2 3 3" xfId="916"/>
    <cellStyle name="Normal 6 3 2 3 3 2" xfId="1702"/>
    <cellStyle name="Normal 6 3 2 3 3 2 2" xfId="6199"/>
    <cellStyle name="Normal 6 3 2 3 3 2 3" xfId="6200"/>
    <cellStyle name="Normal 6 3 2 3 3 2 4" xfId="3643"/>
    <cellStyle name="Normal 6 3 2 3 3 3" xfId="6201"/>
    <cellStyle name="Normal 6 3 2 3 3 4" xfId="6202"/>
    <cellStyle name="Normal 6 3 2 3 3 5" xfId="2952"/>
    <cellStyle name="Normal 6 3 2 3 4" xfId="1699"/>
    <cellStyle name="Normal 6 3 2 3 4 2" xfId="6203"/>
    <cellStyle name="Normal 6 3 2 3 4 3" xfId="6204"/>
    <cellStyle name="Normal 6 3 2 3 4 4" xfId="3640"/>
    <cellStyle name="Normal 6 3 2 3 5" xfId="2223"/>
    <cellStyle name="Normal 6 3 2 3 5 2" xfId="6205"/>
    <cellStyle name="Normal 6 3 2 3 5 3" xfId="6206"/>
    <cellStyle name="Normal 6 3 2 3 5 4" xfId="4060"/>
    <cellStyle name="Normal 6 3 2 3 6" xfId="2367"/>
    <cellStyle name="Normal 6 3 2 3 6 2" xfId="6207"/>
    <cellStyle name="Normal 6 3 2 3 6 3" xfId="4195"/>
    <cellStyle name="Normal 6 3 2 3 7" xfId="6208"/>
    <cellStyle name="Normal 6 3 2 3 8" xfId="6209"/>
    <cellStyle name="Normal 6 3 2 3 9" xfId="2679"/>
    <cellStyle name="Normal 6 3 2 4" xfId="456"/>
    <cellStyle name="Normal 6 3 2 4 2" xfId="1026"/>
    <cellStyle name="Normal 6 3 2 4 2 2" xfId="1704"/>
    <cellStyle name="Normal 6 3 2 4 2 2 2" xfId="6210"/>
    <cellStyle name="Normal 6 3 2 4 2 2 3" xfId="6211"/>
    <cellStyle name="Normal 6 3 2 4 2 2 4" xfId="3645"/>
    <cellStyle name="Normal 6 3 2 4 2 3" xfId="6212"/>
    <cellStyle name="Normal 6 3 2 4 2 4" xfId="6213"/>
    <cellStyle name="Normal 6 3 2 4 2 5" xfId="3042"/>
    <cellStyle name="Normal 6 3 2 4 3" xfId="1703"/>
    <cellStyle name="Normal 6 3 2 4 3 2" xfId="6214"/>
    <cellStyle name="Normal 6 3 2 4 3 3" xfId="6215"/>
    <cellStyle name="Normal 6 3 2 4 3 4" xfId="3644"/>
    <cellStyle name="Normal 6 3 2 4 4" xfId="6216"/>
    <cellStyle name="Normal 6 3 2 4 5" xfId="6217"/>
    <cellStyle name="Normal 6 3 2 4 6" xfId="2590"/>
    <cellStyle name="Normal 6 3 2 5" xfId="673"/>
    <cellStyle name="Normal 6 3 2 5 2" xfId="1139"/>
    <cellStyle name="Normal 6 3 2 5 2 2" xfId="1706"/>
    <cellStyle name="Normal 6 3 2 5 2 2 2" xfId="6218"/>
    <cellStyle name="Normal 6 3 2 5 2 2 3" xfId="6219"/>
    <cellStyle name="Normal 6 3 2 5 2 2 4" xfId="3647"/>
    <cellStyle name="Normal 6 3 2 5 2 3" xfId="6220"/>
    <cellStyle name="Normal 6 3 2 5 2 4" xfId="6221"/>
    <cellStyle name="Normal 6 3 2 5 2 5" xfId="3092"/>
    <cellStyle name="Normal 6 3 2 5 3" xfId="1705"/>
    <cellStyle name="Normal 6 3 2 5 3 2" xfId="6222"/>
    <cellStyle name="Normal 6 3 2 5 3 3" xfId="6223"/>
    <cellStyle name="Normal 6 3 2 5 3 4" xfId="3646"/>
    <cellStyle name="Normal 6 3 2 5 4" xfId="6224"/>
    <cellStyle name="Normal 6 3 2 5 5" xfId="6225"/>
    <cellStyle name="Normal 6 3 2 5 6" xfId="2725"/>
    <cellStyle name="Normal 6 3 2 6" xfId="340"/>
    <cellStyle name="Normal 6 3 2 6 2" xfId="968"/>
    <cellStyle name="Normal 6 3 2 6 2 2" xfId="1708"/>
    <cellStyle name="Normal 6 3 2 6 2 2 2" xfId="6226"/>
    <cellStyle name="Normal 6 3 2 6 2 2 3" xfId="6227"/>
    <cellStyle name="Normal 6 3 2 6 2 2 4" xfId="3649"/>
    <cellStyle name="Normal 6 3 2 6 2 3" xfId="6228"/>
    <cellStyle name="Normal 6 3 2 6 2 4" xfId="6229"/>
    <cellStyle name="Normal 6 3 2 6 2 5" xfId="2998"/>
    <cellStyle name="Normal 6 3 2 6 3" xfId="1707"/>
    <cellStyle name="Normal 6 3 2 6 3 2" xfId="6230"/>
    <cellStyle name="Normal 6 3 2 6 3 3" xfId="6231"/>
    <cellStyle name="Normal 6 3 2 6 3 4" xfId="3648"/>
    <cellStyle name="Normal 6 3 2 6 4" xfId="6232"/>
    <cellStyle name="Normal 6 3 2 6 5" xfId="6233"/>
    <cellStyle name="Normal 6 3 2 6 6" xfId="2541"/>
    <cellStyle name="Normal 6 3 2 7" xfId="822"/>
    <cellStyle name="Normal 6 3 2 7 2" xfId="1709"/>
    <cellStyle name="Normal 6 3 2 7 2 2" xfId="6234"/>
    <cellStyle name="Normal 6 3 2 7 2 3" xfId="6235"/>
    <cellStyle name="Normal 6 3 2 7 2 4" xfId="3650"/>
    <cellStyle name="Normal 6 3 2 7 3" xfId="6236"/>
    <cellStyle name="Normal 6 3 2 7 4" xfId="6237"/>
    <cellStyle name="Normal 6 3 2 7 5" xfId="2863"/>
    <cellStyle name="Normal 6 3 2 8" xfId="1289"/>
    <cellStyle name="Normal 6 3 2 8 2" xfId="6238"/>
    <cellStyle name="Normal 6 3 2 8 3" xfId="6239"/>
    <cellStyle name="Normal 6 3 2 8 4" xfId="3230"/>
    <cellStyle name="Normal 6 3 2 9" xfId="232"/>
    <cellStyle name="Normal 6 3 2 9 2" xfId="6240"/>
    <cellStyle name="Normal 6 3 2 9 3" xfId="6241"/>
    <cellStyle name="Normal 6 3 2 9 4" xfId="2496"/>
    <cellStyle name="Normal 6 3 3" xfId="139"/>
    <cellStyle name="Normal 6 3 3 10" xfId="2128"/>
    <cellStyle name="Normal 6 3 3 10 2" xfId="6242"/>
    <cellStyle name="Normal 6 3 3 10 3" xfId="6243"/>
    <cellStyle name="Normal 6 3 3 10 4" xfId="3971"/>
    <cellStyle name="Normal 6 3 3 11" xfId="2279"/>
    <cellStyle name="Normal 6 3 3 11 2" xfId="6244"/>
    <cellStyle name="Normal 6 3 3 11 3" xfId="4107"/>
    <cellStyle name="Normal 6 3 3 12" xfId="2418"/>
    <cellStyle name="Normal 6 3 3 12 2" xfId="6245"/>
    <cellStyle name="Normal 6 3 3 13" xfId="6246"/>
    <cellStyle name="Normal 6 3 3 14" xfId="2459"/>
    <cellStyle name="Normal 6 3 3 2" xfId="560"/>
    <cellStyle name="Normal 6 3 3 2 2" xfId="721"/>
    <cellStyle name="Normal 6 3 3 2 2 2" xfId="1187"/>
    <cellStyle name="Normal 6 3 3 2 2 2 2" xfId="1712"/>
    <cellStyle name="Normal 6 3 3 2 2 2 2 2" xfId="6247"/>
    <cellStyle name="Normal 6 3 3 2 2 2 2 3" xfId="6248"/>
    <cellStyle name="Normal 6 3 3 2 2 2 2 4" xfId="3653"/>
    <cellStyle name="Normal 6 3 3 2 2 2 3" xfId="6249"/>
    <cellStyle name="Normal 6 3 3 2 2 2 4" xfId="6250"/>
    <cellStyle name="Normal 6 3 3 2 2 2 5" xfId="3140"/>
    <cellStyle name="Normal 6 3 3 2 2 3" xfId="1711"/>
    <cellStyle name="Normal 6 3 3 2 2 3 2" xfId="6251"/>
    <cellStyle name="Normal 6 3 3 2 2 3 3" xfId="6252"/>
    <cellStyle name="Normal 6 3 3 2 2 3 4" xfId="3652"/>
    <cellStyle name="Normal 6 3 3 2 2 4" xfId="6253"/>
    <cellStyle name="Normal 6 3 3 2 2 5" xfId="6254"/>
    <cellStyle name="Normal 6 3 3 2 2 6" xfId="2773"/>
    <cellStyle name="Normal 6 3 3 2 3" xfId="874"/>
    <cellStyle name="Normal 6 3 3 2 3 2" xfId="1713"/>
    <cellStyle name="Normal 6 3 3 2 3 2 2" xfId="6255"/>
    <cellStyle name="Normal 6 3 3 2 3 2 3" xfId="6256"/>
    <cellStyle name="Normal 6 3 3 2 3 2 4" xfId="3654"/>
    <cellStyle name="Normal 6 3 3 2 3 3" xfId="6257"/>
    <cellStyle name="Normal 6 3 3 2 3 4" xfId="6258"/>
    <cellStyle name="Normal 6 3 3 2 3 5" xfId="2911"/>
    <cellStyle name="Normal 6 3 3 2 4" xfId="1710"/>
    <cellStyle name="Normal 6 3 3 2 4 2" xfId="6259"/>
    <cellStyle name="Normal 6 3 3 2 4 3" xfId="6260"/>
    <cellStyle name="Normal 6 3 3 2 4 4" xfId="3651"/>
    <cellStyle name="Normal 6 3 3 2 5" xfId="2182"/>
    <cellStyle name="Normal 6 3 3 2 5 2" xfId="6261"/>
    <cellStyle name="Normal 6 3 3 2 5 3" xfId="6262"/>
    <cellStyle name="Normal 6 3 3 2 5 4" xfId="4019"/>
    <cellStyle name="Normal 6 3 3 2 6" xfId="2326"/>
    <cellStyle name="Normal 6 3 3 2 6 2" xfId="6263"/>
    <cellStyle name="Normal 6 3 3 2 6 3" xfId="4154"/>
    <cellStyle name="Normal 6 3 3 2 7" xfId="6264"/>
    <cellStyle name="Normal 6 3 3 2 8" xfId="6265"/>
    <cellStyle name="Normal 6 3 3 2 9" xfId="2638"/>
    <cellStyle name="Normal 6 3 3 3" xfId="623"/>
    <cellStyle name="Normal 6 3 3 3 2" xfId="764"/>
    <cellStyle name="Normal 6 3 3 3 2 2" xfId="1229"/>
    <cellStyle name="Normal 6 3 3 3 2 2 2" xfId="1716"/>
    <cellStyle name="Normal 6 3 3 3 2 2 2 2" xfId="6266"/>
    <cellStyle name="Normal 6 3 3 3 2 2 2 3" xfId="6267"/>
    <cellStyle name="Normal 6 3 3 3 2 2 2 4" xfId="3657"/>
    <cellStyle name="Normal 6 3 3 3 2 2 3" xfId="6268"/>
    <cellStyle name="Normal 6 3 3 3 2 2 4" xfId="6269"/>
    <cellStyle name="Normal 6 3 3 3 2 2 5" xfId="3182"/>
    <cellStyle name="Normal 6 3 3 3 2 3" xfId="1715"/>
    <cellStyle name="Normal 6 3 3 3 2 3 2" xfId="6270"/>
    <cellStyle name="Normal 6 3 3 3 2 3 3" xfId="6271"/>
    <cellStyle name="Normal 6 3 3 3 2 3 4" xfId="3656"/>
    <cellStyle name="Normal 6 3 3 3 2 4" xfId="6272"/>
    <cellStyle name="Normal 6 3 3 3 2 5" xfId="6273"/>
    <cellStyle name="Normal 6 3 3 3 2 6" xfId="2815"/>
    <cellStyle name="Normal 6 3 3 3 3" xfId="917"/>
    <cellStyle name="Normal 6 3 3 3 3 2" xfId="1717"/>
    <cellStyle name="Normal 6 3 3 3 3 2 2" xfId="6274"/>
    <cellStyle name="Normal 6 3 3 3 3 2 3" xfId="6275"/>
    <cellStyle name="Normal 6 3 3 3 3 2 4" xfId="3658"/>
    <cellStyle name="Normal 6 3 3 3 3 3" xfId="6276"/>
    <cellStyle name="Normal 6 3 3 3 3 4" xfId="6277"/>
    <cellStyle name="Normal 6 3 3 3 3 5" xfId="2953"/>
    <cellStyle name="Normal 6 3 3 3 4" xfId="1714"/>
    <cellStyle name="Normal 6 3 3 3 4 2" xfId="6278"/>
    <cellStyle name="Normal 6 3 3 3 4 3" xfId="6279"/>
    <cellStyle name="Normal 6 3 3 3 4 4" xfId="3655"/>
    <cellStyle name="Normal 6 3 3 3 5" xfId="2224"/>
    <cellStyle name="Normal 6 3 3 3 5 2" xfId="6280"/>
    <cellStyle name="Normal 6 3 3 3 5 3" xfId="6281"/>
    <cellStyle name="Normal 6 3 3 3 5 4" xfId="4061"/>
    <cellStyle name="Normal 6 3 3 3 6" xfId="2368"/>
    <cellStyle name="Normal 6 3 3 3 6 2" xfId="6282"/>
    <cellStyle name="Normal 6 3 3 3 6 3" xfId="4196"/>
    <cellStyle name="Normal 6 3 3 3 7" xfId="6283"/>
    <cellStyle name="Normal 6 3 3 3 8" xfId="6284"/>
    <cellStyle name="Normal 6 3 3 3 9" xfId="2680"/>
    <cellStyle name="Normal 6 3 3 4" xfId="457"/>
    <cellStyle name="Normal 6 3 3 4 2" xfId="1027"/>
    <cellStyle name="Normal 6 3 3 4 2 2" xfId="1719"/>
    <cellStyle name="Normal 6 3 3 4 2 2 2" xfId="6285"/>
    <cellStyle name="Normal 6 3 3 4 2 2 3" xfId="6286"/>
    <cellStyle name="Normal 6 3 3 4 2 2 4" xfId="3660"/>
    <cellStyle name="Normal 6 3 3 4 2 3" xfId="6287"/>
    <cellStyle name="Normal 6 3 3 4 2 4" xfId="6288"/>
    <cellStyle name="Normal 6 3 3 4 2 5" xfId="3043"/>
    <cellStyle name="Normal 6 3 3 4 3" xfId="1718"/>
    <cellStyle name="Normal 6 3 3 4 3 2" xfId="6289"/>
    <cellStyle name="Normal 6 3 3 4 3 3" xfId="6290"/>
    <cellStyle name="Normal 6 3 3 4 3 4" xfId="3659"/>
    <cellStyle name="Normal 6 3 3 4 4" xfId="6291"/>
    <cellStyle name="Normal 6 3 3 4 5" xfId="6292"/>
    <cellStyle name="Normal 6 3 3 4 6" xfId="2591"/>
    <cellStyle name="Normal 6 3 3 5" xfId="674"/>
    <cellStyle name="Normal 6 3 3 5 2" xfId="1140"/>
    <cellStyle name="Normal 6 3 3 5 2 2" xfId="1721"/>
    <cellStyle name="Normal 6 3 3 5 2 2 2" xfId="6293"/>
    <cellStyle name="Normal 6 3 3 5 2 2 3" xfId="6294"/>
    <cellStyle name="Normal 6 3 3 5 2 2 4" xfId="3662"/>
    <cellStyle name="Normal 6 3 3 5 2 3" xfId="6295"/>
    <cellStyle name="Normal 6 3 3 5 2 4" xfId="6296"/>
    <cellStyle name="Normal 6 3 3 5 2 5" xfId="3093"/>
    <cellStyle name="Normal 6 3 3 5 3" xfId="1720"/>
    <cellStyle name="Normal 6 3 3 5 3 2" xfId="6297"/>
    <cellStyle name="Normal 6 3 3 5 3 3" xfId="6298"/>
    <cellStyle name="Normal 6 3 3 5 3 4" xfId="3661"/>
    <cellStyle name="Normal 6 3 3 5 4" xfId="6299"/>
    <cellStyle name="Normal 6 3 3 5 5" xfId="6300"/>
    <cellStyle name="Normal 6 3 3 5 6" xfId="2726"/>
    <cellStyle name="Normal 6 3 3 6" xfId="341"/>
    <cellStyle name="Normal 6 3 3 6 2" xfId="969"/>
    <cellStyle name="Normal 6 3 3 6 2 2" xfId="1723"/>
    <cellStyle name="Normal 6 3 3 6 2 2 2" xfId="6301"/>
    <cellStyle name="Normal 6 3 3 6 2 2 3" xfId="6302"/>
    <cellStyle name="Normal 6 3 3 6 2 2 4" xfId="3664"/>
    <cellStyle name="Normal 6 3 3 6 2 3" xfId="6303"/>
    <cellStyle name="Normal 6 3 3 6 2 4" xfId="6304"/>
    <cellStyle name="Normal 6 3 3 6 2 5" xfId="2999"/>
    <cellStyle name="Normal 6 3 3 6 3" xfId="1722"/>
    <cellStyle name="Normal 6 3 3 6 3 2" xfId="6305"/>
    <cellStyle name="Normal 6 3 3 6 3 3" xfId="6306"/>
    <cellStyle name="Normal 6 3 3 6 3 4" xfId="3663"/>
    <cellStyle name="Normal 6 3 3 6 4" xfId="6307"/>
    <cellStyle name="Normal 6 3 3 6 5" xfId="6308"/>
    <cellStyle name="Normal 6 3 3 6 6" xfId="2542"/>
    <cellStyle name="Normal 6 3 3 7" xfId="823"/>
    <cellStyle name="Normal 6 3 3 7 2" xfId="1724"/>
    <cellStyle name="Normal 6 3 3 7 2 2" xfId="6309"/>
    <cellStyle name="Normal 6 3 3 7 2 3" xfId="6310"/>
    <cellStyle name="Normal 6 3 3 7 2 4" xfId="3665"/>
    <cellStyle name="Normal 6 3 3 7 3" xfId="6311"/>
    <cellStyle name="Normal 6 3 3 7 4" xfId="6312"/>
    <cellStyle name="Normal 6 3 3 7 5" xfId="2864"/>
    <cellStyle name="Normal 6 3 3 8" xfId="1290"/>
    <cellStyle name="Normal 6 3 3 8 2" xfId="6313"/>
    <cellStyle name="Normal 6 3 3 8 3" xfId="6314"/>
    <cellStyle name="Normal 6 3 3 8 4" xfId="3231"/>
    <cellStyle name="Normal 6 3 3 9" xfId="233"/>
    <cellStyle name="Normal 6 3 3 9 2" xfId="6315"/>
    <cellStyle name="Normal 6 3 3 9 3" xfId="6316"/>
    <cellStyle name="Normal 6 3 3 9 4" xfId="2497"/>
    <cellStyle name="Normal 6 3 4" xfId="558"/>
    <cellStyle name="Normal 6 3 4 2" xfId="719"/>
    <cellStyle name="Normal 6 3 4 2 2" xfId="1185"/>
    <cellStyle name="Normal 6 3 4 2 2 2" xfId="1727"/>
    <cellStyle name="Normal 6 3 4 2 2 2 2" xfId="6317"/>
    <cellStyle name="Normal 6 3 4 2 2 2 3" xfId="6318"/>
    <cellStyle name="Normal 6 3 4 2 2 2 4" xfId="3668"/>
    <cellStyle name="Normal 6 3 4 2 2 3" xfId="6319"/>
    <cellStyle name="Normal 6 3 4 2 2 4" xfId="6320"/>
    <cellStyle name="Normal 6 3 4 2 2 5" xfId="3138"/>
    <cellStyle name="Normal 6 3 4 2 3" xfId="1726"/>
    <cellStyle name="Normal 6 3 4 2 3 2" xfId="6321"/>
    <cellStyle name="Normal 6 3 4 2 3 3" xfId="6322"/>
    <cellStyle name="Normal 6 3 4 2 3 4" xfId="3667"/>
    <cellStyle name="Normal 6 3 4 2 4" xfId="6323"/>
    <cellStyle name="Normal 6 3 4 2 5" xfId="6324"/>
    <cellStyle name="Normal 6 3 4 2 6" xfId="2771"/>
    <cellStyle name="Normal 6 3 4 3" xfId="872"/>
    <cellStyle name="Normal 6 3 4 3 2" xfId="1728"/>
    <cellStyle name="Normal 6 3 4 3 2 2" xfId="6325"/>
    <cellStyle name="Normal 6 3 4 3 2 3" xfId="6326"/>
    <cellStyle name="Normal 6 3 4 3 2 4" xfId="3669"/>
    <cellStyle name="Normal 6 3 4 3 3" xfId="6327"/>
    <cellStyle name="Normal 6 3 4 3 4" xfId="6328"/>
    <cellStyle name="Normal 6 3 4 3 5" xfId="2909"/>
    <cellStyle name="Normal 6 3 4 4" xfId="1725"/>
    <cellStyle name="Normal 6 3 4 4 2" xfId="6329"/>
    <cellStyle name="Normal 6 3 4 4 3" xfId="6330"/>
    <cellStyle name="Normal 6 3 4 4 4" xfId="3666"/>
    <cellStyle name="Normal 6 3 4 5" xfId="2180"/>
    <cellStyle name="Normal 6 3 4 5 2" xfId="6331"/>
    <cellStyle name="Normal 6 3 4 5 3" xfId="6332"/>
    <cellStyle name="Normal 6 3 4 5 4" xfId="4017"/>
    <cellStyle name="Normal 6 3 4 6" xfId="2324"/>
    <cellStyle name="Normal 6 3 4 6 2" xfId="6333"/>
    <cellStyle name="Normal 6 3 4 6 3" xfId="4152"/>
    <cellStyle name="Normal 6 3 4 7" xfId="6334"/>
    <cellStyle name="Normal 6 3 4 8" xfId="6335"/>
    <cellStyle name="Normal 6 3 4 9" xfId="2636"/>
    <cellStyle name="Normal 6 3 5" xfId="621"/>
    <cellStyle name="Normal 6 3 5 2" xfId="762"/>
    <cellStyle name="Normal 6 3 5 2 2" xfId="1227"/>
    <cellStyle name="Normal 6 3 5 2 2 2" xfId="1731"/>
    <cellStyle name="Normal 6 3 5 2 2 2 2" xfId="6336"/>
    <cellStyle name="Normal 6 3 5 2 2 2 3" xfId="6337"/>
    <cellStyle name="Normal 6 3 5 2 2 2 4" xfId="3672"/>
    <cellStyle name="Normal 6 3 5 2 2 3" xfId="6338"/>
    <cellStyle name="Normal 6 3 5 2 2 4" xfId="6339"/>
    <cellStyle name="Normal 6 3 5 2 2 5" xfId="3180"/>
    <cellStyle name="Normal 6 3 5 2 3" xfId="1730"/>
    <cellStyle name="Normal 6 3 5 2 3 2" xfId="6340"/>
    <cellStyle name="Normal 6 3 5 2 3 3" xfId="6341"/>
    <cellStyle name="Normal 6 3 5 2 3 4" xfId="3671"/>
    <cellStyle name="Normal 6 3 5 2 4" xfId="6342"/>
    <cellStyle name="Normal 6 3 5 2 5" xfId="6343"/>
    <cellStyle name="Normal 6 3 5 2 6" xfId="2813"/>
    <cellStyle name="Normal 6 3 5 3" xfId="915"/>
    <cellStyle name="Normal 6 3 5 3 2" xfId="1732"/>
    <cellStyle name="Normal 6 3 5 3 2 2" xfId="6344"/>
    <cellStyle name="Normal 6 3 5 3 2 3" xfId="6345"/>
    <cellStyle name="Normal 6 3 5 3 2 4" xfId="3673"/>
    <cellStyle name="Normal 6 3 5 3 3" xfId="6346"/>
    <cellStyle name="Normal 6 3 5 3 4" xfId="6347"/>
    <cellStyle name="Normal 6 3 5 3 5" xfId="2951"/>
    <cellStyle name="Normal 6 3 5 4" xfId="1729"/>
    <cellStyle name="Normal 6 3 5 4 2" xfId="6348"/>
    <cellStyle name="Normal 6 3 5 4 3" xfId="6349"/>
    <cellStyle name="Normal 6 3 5 4 4" xfId="3670"/>
    <cellStyle name="Normal 6 3 5 5" xfId="2222"/>
    <cellStyle name="Normal 6 3 5 5 2" xfId="6350"/>
    <cellStyle name="Normal 6 3 5 5 3" xfId="6351"/>
    <cellStyle name="Normal 6 3 5 5 4" xfId="4059"/>
    <cellStyle name="Normal 6 3 5 6" xfId="2366"/>
    <cellStyle name="Normal 6 3 5 6 2" xfId="6352"/>
    <cellStyle name="Normal 6 3 5 6 3" xfId="4194"/>
    <cellStyle name="Normal 6 3 5 7" xfId="6353"/>
    <cellStyle name="Normal 6 3 5 8" xfId="6354"/>
    <cellStyle name="Normal 6 3 5 9" xfId="2678"/>
    <cellStyle name="Normal 6 3 6" xfId="455"/>
    <cellStyle name="Normal 6 3 6 2" xfId="1025"/>
    <cellStyle name="Normal 6 3 6 2 2" xfId="1734"/>
    <cellStyle name="Normal 6 3 6 2 2 2" xfId="6355"/>
    <cellStyle name="Normal 6 3 6 2 2 3" xfId="6356"/>
    <cellStyle name="Normal 6 3 6 2 2 4" xfId="3675"/>
    <cellStyle name="Normal 6 3 6 2 3" xfId="6357"/>
    <cellStyle name="Normal 6 3 6 2 4" xfId="6358"/>
    <cellStyle name="Normal 6 3 6 2 5" xfId="3041"/>
    <cellStyle name="Normal 6 3 6 3" xfId="1733"/>
    <cellStyle name="Normal 6 3 6 3 2" xfId="6359"/>
    <cellStyle name="Normal 6 3 6 3 3" xfId="6360"/>
    <cellStyle name="Normal 6 3 6 3 4" xfId="3674"/>
    <cellStyle name="Normal 6 3 6 4" xfId="6361"/>
    <cellStyle name="Normal 6 3 6 5" xfId="6362"/>
    <cellStyle name="Normal 6 3 6 6" xfId="2589"/>
    <cellStyle name="Normal 6 3 7" xfId="672"/>
    <cellStyle name="Normal 6 3 7 2" xfId="1138"/>
    <cellStyle name="Normal 6 3 7 2 2" xfId="1736"/>
    <cellStyle name="Normal 6 3 7 2 2 2" xfId="6363"/>
    <cellStyle name="Normal 6 3 7 2 2 3" xfId="6364"/>
    <cellStyle name="Normal 6 3 7 2 2 4" xfId="3677"/>
    <cellStyle name="Normal 6 3 7 2 3" xfId="6365"/>
    <cellStyle name="Normal 6 3 7 2 4" xfId="6366"/>
    <cellStyle name="Normal 6 3 7 2 5" xfId="3091"/>
    <cellStyle name="Normal 6 3 7 3" xfId="1735"/>
    <cellStyle name="Normal 6 3 7 3 2" xfId="6367"/>
    <cellStyle name="Normal 6 3 7 3 3" xfId="6368"/>
    <cellStyle name="Normal 6 3 7 3 4" xfId="3676"/>
    <cellStyle name="Normal 6 3 7 4" xfId="6369"/>
    <cellStyle name="Normal 6 3 7 5" xfId="6370"/>
    <cellStyle name="Normal 6 3 7 6" xfId="2724"/>
    <cellStyle name="Normal 6 3 8" xfId="339"/>
    <cellStyle name="Normal 6 3 8 2" xfId="967"/>
    <cellStyle name="Normal 6 3 8 2 2" xfId="1738"/>
    <cellStyle name="Normal 6 3 8 2 2 2" xfId="6371"/>
    <cellStyle name="Normal 6 3 8 2 2 3" xfId="6372"/>
    <cellStyle name="Normal 6 3 8 2 2 4" xfId="3679"/>
    <cellStyle name="Normal 6 3 8 2 3" xfId="6373"/>
    <cellStyle name="Normal 6 3 8 2 4" xfId="6374"/>
    <cellStyle name="Normal 6 3 8 2 5" xfId="2997"/>
    <cellStyle name="Normal 6 3 8 3" xfId="1737"/>
    <cellStyle name="Normal 6 3 8 3 2" xfId="6375"/>
    <cellStyle name="Normal 6 3 8 3 3" xfId="6376"/>
    <cellStyle name="Normal 6 3 8 3 4" xfId="3678"/>
    <cellStyle name="Normal 6 3 8 4" xfId="6377"/>
    <cellStyle name="Normal 6 3 8 5" xfId="6378"/>
    <cellStyle name="Normal 6 3 8 6" xfId="2540"/>
    <cellStyle name="Normal 6 3 9" xfId="821"/>
    <cellStyle name="Normal 6 3 9 2" xfId="1739"/>
    <cellStyle name="Normal 6 3 9 2 2" xfId="6379"/>
    <cellStyle name="Normal 6 3 9 2 3" xfId="6380"/>
    <cellStyle name="Normal 6 3 9 2 4" xfId="3680"/>
    <cellStyle name="Normal 6 3 9 3" xfId="6381"/>
    <cellStyle name="Normal 6 3 9 4" xfId="6382"/>
    <cellStyle name="Normal 6 3 9 5" xfId="2862"/>
    <cellStyle name="Normal 6 4" xfId="99"/>
    <cellStyle name="Normal 6 4 10" xfId="2129"/>
    <cellStyle name="Normal 6 4 10 2" xfId="6383"/>
    <cellStyle name="Normal 6 4 10 3" xfId="6384"/>
    <cellStyle name="Normal 6 4 10 4" xfId="3972"/>
    <cellStyle name="Normal 6 4 11" xfId="2280"/>
    <cellStyle name="Normal 6 4 11 2" xfId="6385"/>
    <cellStyle name="Normal 6 4 11 3" xfId="4108"/>
    <cellStyle name="Normal 6 4 12" xfId="2419"/>
    <cellStyle name="Normal 6 4 12 2" xfId="6386"/>
    <cellStyle name="Normal 6 4 13" xfId="6387"/>
    <cellStyle name="Normal 6 4 14" xfId="2441"/>
    <cellStyle name="Normal 6 4 2" xfId="561"/>
    <cellStyle name="Normal 6 4 2 2" xfId="722"/>
    <cellStyle name="Normal 6 4 2 2 2" xfId="1188"/>
    <cellStyle name="Normal 6 4 2 2 2 2" xfId="1742"/>
    <cellStyle name="Normal 6 4 2 2 2 2 2" xfId="6388"/>
    <cellStyle name="Normal 6 4 2 2 2 2 3" xfId="6389"/>
    <cellStyle name="Normal 6 4 2 2 2 2 4" xfId="3683"/>
    <cellStyle name="Normal 6 4 2 2 2 3" xfId="6390"/>
    <cellStyle name="Normal 6 4 2 2 2 4" xfId="6391"/>
    <cellStyle name="Normal 6 4 2 2 2 5" xfId="3141"/>
    <cellStyle name="Normal 6 4 2 2 3" xfId="1741"/>
    <cellStyle name="Normal 6 4 2 2 3 2" xfId="6392"/>
    <cellStyle name="Normal 6 4 2 2 3 3" xfId="6393"/>
    <cellStyle name="Normal 6 4 2 2 3 4" xfId="3682"/>
    <cellStyle name="Normal 6 4 2 2 4" xfId="6394"/>
    <cellStyle name="Normal 6 4 2 2 5" xfId="6395"/>
    <cellStyle name="Normal 6 4 2 2 6" xfId="2774"/>
    <cellStyle name="Normal 6 4 2 3" xfId="875"/>
    <cellStyle name="Normal 6 4 2 3 2" xfId="1743"/>
    <cellStyle name="Normal 6 4 2 3 2 2" xfId="6396"/>
    <cellStyle name="Normal 6 4 2 3 2 3" xfId="6397"/>
    <cellStyle name="Normal 6 4 2 3 2 4" xfId="3684"/>
    <cellStyle name="Normal 6 4 2 3 3" xfId="6398"/>
    <cellStyle name="Normal 6 4 2 3 4" xfId="6399"/>
    <cellStyle name="Normal 6 4 2 3 5" xfId="2912"/>
    <cellStyle name="Normal 6 4 2 4" xfId="1740"/>
    <cellStyle name="Normal 6 4 2 4 2" xfId="6400"/>
    <cellStyle name="Normal 6 4 2 4 3" xfId="6401"/>
    <cellStyle name="Normal 6 4 2 4 4" xfId="3681"/>
    <cellStyle name="Normal 6 4 2 5" xfId="2183"/>
    <cellStyle name="Normal 6 4 2 5 2" xfId="6402"/>
    <cellStyle name="Normal 6 4 2 5 3" xfId="6403"/>
    <cellStyle name="Normal 6 4 2 5 4" xfId="4020"/>
    <cellStyle name="Normal 6 4 2 6" xfId="2327"/>
    <cellStyle name="Normal 6 4 2 6 2" xfId="6404"/>
    <cellStyle name="Normal 6 4 2 6 3" xfId="4155"/>
    <cellStyle name="Normal 6 4 2 7" xfId="6405"/>
    <cellStyle name="Normal 6 4 2 8" xfId="6406"/>
    <cellStyle name="Normal 6 4 2 9" xfId="2639"/>
    <cellStyle name="Normal 6 4 3" xfId="624"/>
    <cellStyle name="Normal 6 4 3 2" xfId="765"/>
    <cellStyle name="Normal 6 4 3 2 2" xfId="1230"/>
    <cellStyle name="Normal 6 4 3 2 2 2" xfId="1746"/>
    <cellStyle name="Normal 6 4 3 2 2 2 2" xfId="6407"/>
    <cellStyle name="Normal 6 4 3 2 2 2 3" xfId="6408"/>
    <cellStyle name="Normal 6 4 3 2 2 2 4" xfId="3687"/>
    <cellStyle name="Normal 6 4 3 2 2 3" xfId="6409"/>
    <cellStyle name="Normal 6 4 3 2 2 4" xfId="6410"/>
    <cellStyle name="Normal 6 4 3 2 2 5" xfId="3183"/>
    <cellStyle name="Normal 6 4 3 2 3" xfId="1745"/>
    <cellStyle name="Normal 6 4 3 2 3 2" xfId="6411"/>
    <cellStyle name="Normal 6 4 3 2 3 3" xfId="6412"/>
    <cellStyle name="Normal 6 4 3 2 3 4" xfId="3686"/>
    <cellStyle name="Normal 6 4 3 2 4" xfId="6413"/>
    <cellStyle name="Normal 6 4 3 2 5" xfId="6414"/>
    <cellStyle name="Normal 6 4 3 2 6" xfId="2816"/>
    <cellStyle name="Normal 6 4 3 3" xfId="918"/>
    <cellStyle name="Normal 6 4 3 3 2" xfId="1747"/>
    <cellStyle name="Normal 6 4 3 3 2 2" xfId="6415"/>
    <cellStyle name="Normal 6 4 3 3 2 3" xfId="6416"/>
    <cellStyle name="Normal 6 4 3 3 2 4" xfId="3688"/>
    <cellStyle name="Normal 6 4 3 3 3" xfId="6417"/>
    <cellStyle name="Normal 6 4 3 3 4" xfId="6418"/>
    <cellStyle name="Normal 6 4 3 3 5" xfId="2954"/>
    <cellStyle name="Normal 6 4 3 4" xfId="1744"/>
    <cellStyle name="Normal 6 4 3 4 2" xfId="6419"/>
    <cellStyle name="Normal 6 4 3 4 3" xfId="6420"/>
    <cellStyle name="Normal 6 4 3 4 4" xfId="3685"/>
    <cellStyle name="Normal 6 4 3 5" xfId="2225"/>
    <cellStyle name="Normal 6 4 3 5 2" xfId="6421"/>
    <cellStyle name="Normal 6 4 3 5 3" xfId="6422"/>
    <cellStyle name="Normal 6 4 3 5 4" xfId="4062"/>
    <cellStyle name="Normal 6 4 3 6" xfId="2369"/>
    <cellStyle name="Normal 6 4 3 6 2" xfId="6423"/>
    <cellStyle name="Normal 6 4 3 6 3" xfId="4197"/>
    <cellStyle name="Normal 6 4 3 7" xfId="6424"/>
    <cellStyle name="Normal 6 4 3 8" xfId="6425"/>
    <cellStyle name="Normal 6 4 3 9" xfId="2681"/>
    <cellStyle name="Normal 6 4 4" xfId="458"/>
    <cellStyle name="Normal 6 4 4 2" xfId="1028"/>
    <cellStyle name="Normal 6 4 4 2 2" xfId="1749"/>
    <cellStyle name="Normal 6 4 4 2 2 2" xfId="6426"/>
    <cellStyle name="Normal 6 4 4 2 2 3" xfId="6427"/>
    <cellStyle name="Normal 6 4 4 2 2 4" xfId="3690"/>
    <cellStyle name="Normal 6 4 4 2 3" xfId="6428"/>
    <cellStyle name="Normal 6 4 4 2 4" xfId="6429"/>
    <cellStyle name="Normal 6 4 4 2 5" xfId="3044"/>
    <cellStyle name="Normal 6 4 4 3" xfId="1748"/>
    <cellStyle name="Normal 6 4 4 3 2" xfId="6430"/>
    <cellStyle name="Normal 6 4 4 3 3" xfId="6431"/>
    <cellStyle name="Normal 6 4 4 3 4" xfId="3689"/>
    <cellStyle name="Normal 6 4 4 4" xfId="6432"/>
    <cellStyle name="Normal 6 4 4 5" xfId="6433"/>
    <cellStyle name="Normal 6 4 4 6" xfId="2592"/>
    <cellStyle name="Normal 6 4 5" xfId="675"/>
    <cellStyle name="Normal 6 4 5 2" xfId="1141"/>
    <cellStyle name="Normal 6 4 5 2 2" xfId="1751"/>
    <cellStyle name="Normal 6 4 5 2 2 2" xfId="6434"/>
    <cellStyle name="Normal 6 4 5 2 2 3" xfId="6435"/>
    <cellStyle name="Normal 6 4 5 2 2 4" xfId="3692"/>
    <cellStyle name="Normal 6 4 5 2 3" xfId="6436"/>
    <cellStyle name="Normal 6 4 5 2 4" xfId="6437"/>
    <cellStyle name="Normal 6 4 5 2 5" xfId="3094"/>
    <cellStyle name="Normal 6 4 5 3" xfId="1750"/>
    <cellStyle name="Normal 6 4 5 3 2" xfId="6438"/>
    <cellStyle name="Normal 6 4 5 3 3" xfId="6439"/>
    <cellStyle name="Normal 6 4 5 3 4" xfId="3691"/>
    <cellStyle name="Normal 6 4 5 4" xfId="6440"/>
    <cellStyle name="Normal 6 4 5 5" xfId="6441"/>
    <cellStyle name="Normal 6 4 5 6" xfId="2727"/>
    <cellStyle name="Normal 6 4 6" xfId="342"/>
    <cellStyle name="Normal 6 4 6 2" xfId="970"/>
    <cellStyle name="Normal 6 4 6 2 2" xfId="1753"/>
    <cellStyle name="Normal 6 4 6 2 2 2" xfId="6442"/>
    <cellStyle name="Normal 6 4 6 2 2 3" xfId="6443"/>
    <cellStyle name="Normal 6 4 6 2 2 4" xfId="3694"/>
    <cellStyle name="Normal 6 4 6 2 3" xfId="6444"/>
    <cellStyle name="Normal 6 4 6 2 4" xfId="6445"/>
    <cellStyle name="Normal 6 4 6 2 5" xfId="3000"/>
    <cellStyle name="Normal 6 4 6 3" xfId="1752"/>
    <cellStyle name="Normal 6 4 6 3 2" xfId="6446"/>
    <cellStyle name="Normal 6 4 6 3 3" xfId="6447"/>
    <cellStyle name="Normal 6 4 6 3 4" xfId="3693"/>
    <cellStyle name="Normal 6 4 6 4" xfId="6448"/>
    <cellStyle name="Normal 6 4 6 5" xfId="6449"/>
    <cellStyle name="Normal 6 4 6 6" xfId="2543"/>
    <cellStyle name="Normal 6 4 7" xfId="824"/>
    <cellStyle name="Normal 6 4 7 2" xfId="1754"/>
    <cellStyle name="Normal 6 4 7 2 2" xfId="6450"/>
    <cellStyle name="Normal 6 4 7 2 3" xfId="6451"/>
    <cellStyle name="Normal 6 4 7 2 4" xfId="3695"/>
    <cellStyle name="Normal 6 4 7 3" xfId="6452"/>
    <cellStyle name="Normal 6 4 7 4" xfId="6453"/>
    <cellStyle name="Normal 6 4 7 5" xfId="2865"/>
    <cellStyle name="Normal 6 4 8" xfId="1291"/>
    <cellStyle name="Normal 6 4 8 2" xfId="6454"/>
    <cellStyle name="Normal 6 4 8 3" xfId="6455"/>
    <cellStyle name="Normal 6 4 8 4" xfId="3232"/>
    <cellStyle name="Normal 6 4 9" xfId="234"/>
    <cellStyle name="Normal 6 4 9 2" xfId="6456"/>
    <cellStyle name="Normal 6 4 9 3" xfId="6457"/>
    <cellStyle name="Normal 6 4 9 4" xfId="2498"/>
    <cellStyle name="Normal 6 5" xfId="136"/>
    <cellStyle name="Normal 6 5 10" xfId="2130"/>
    <cellStyle name="Normal 6 5 10 2" xfId="6458"/>
    <cellStyle name="Normal 6 5 10 3" xfId="6459"/>
    <cellStyle name="Normal 6 5 10 4" xfId="3973"/>
    <cellStyle name="Normal 6 5 11" xfId="2281"/>
    <cellStyle name="Normal 6 5 11 2" xfId="6460"/>
    <cellStyle name="Normal 6 5 11 3" xfId="4109"/>
    <cellStyle name="Normal 6 5 12" xfId="2420"/>
    <cellStyle name="Normal 6 5 12 2" xfId="6461"/>
    <cellStyle name="Normal 6 5 13" xfId="6462"/>
    <cellStyle name="Normal 6 5 14" xfId="2456"/>
    <cellStyle name="Normal 6 5 2" xfId="562"/>
    <cellStyle name="Normal 6 5 2 2" xfId="723"/>
    <cellStyle name="Normal 6 5 2 2 2" xfId="1189"/>
    <cellStyle name="Normal 6 5 2 2 2 2" xfId="1757"/>
    <cellStyle name="Normal 6 5 2 2 2 2 2" xfId="6463"/>
    <cellStyle name="Normal 6 5 2 2 2 2 3" xfId="6464"/>
    <cellStyle name="Normal 6 5 2 2 2 2 4" xfId="3698"/>
    <cellStyle name="Normal 6 5 2 2 2 3" xfId="6465"/>
    <cellStyle name="Normal 6 5 2 2 2 4" xfId="6466"/>
    <cellStyle name="Normal 6 5 2 2 2 5" xfId="3142"/>
    <cellStyle name="Normal 6 5 2 2 3" xfId="1756"/>
    <cellStyle name="Normal 6 5 2 2 3 2" xfId="6467"/>
    <cellStyle name="Normal 6 5 2 2 3 3" xfId="6468"/>
    <cellStyle name="Normal 6 5 2 2 3 4" xfId="3697"/>
    <cellStyle name="Normal 6 5 2 2 4" xfId="6469"/>
    <cellStyle name="Normal 6 5 2 2 5" xfId="6470"/>
    <cellStyle name="Normal 6 5 2 2 6" xfId="2775"/>
    <cellStyle name="Normal 6 5 2 3" xfId="876"/>
    <cellStyle name="Normal 6 5 2 3 2" xfId="1758"/>
    <cellStyle name="Normal 6 5 2 3 2 2" xfId="6471"/>
    <cellStyle name="Normal 6 5 2 3 2 3" xfId="6472"/>
    <cellStyle name="Normal 6 5 2 3 2 4" xfId="3699"/>
    <cellStyle name="Normal 6 5 2 3 3" xfId="6473"/>
    <cellStyle name="Normal 6 5 2 3 4" xfId="6474"/>
    <cellStyle name="Normal 6 5 2 3 5" xfId="2913"/>
    <cellStyle name="Normal 6 5 2 4" xfId="1755"/>
    <cellStyle name="Normal 6 5 2 4 2" xfId="6475"/>
    <cellStyle name="Normal 6 5 2 4 3" xfId="6476"/>
    <cellStyle name="Normal 6 5 2 4 4" xfId="3696"/>
    <cellStyle name="Normal 6 5 2 5" xfId="2184"/>
    <cellStyle name="Normal 6 5 2 5 2" xfId="6477"/>
    <cellStyle name="Normal 6 5 2 5 3" xfId="6478"/>
    <cellStyle name="Normal 6 5 2 5 4" xfId="4021"/>
    <cellStyle name="Normal 6 5 2 6" xfId="2328"/>
    <cellStyle name="Normal 6 5 2 6 2" xfId="6479"/>
    <cellStyle name="Normal 6 5 2 6 3" xfId="4156"/>
    <cellStyle name="Normal 6 5 2 7" xfId="6480"/>
    <cellStyle name="Normal 6 5 2 8" xfId="6481"/>
    <cellStyle name="Normal 6 5 2 9" xfId="2640"/>
    <cellStyle name="Normal 6 5 3" xfId="625"/>
    <cellStyle name="Normal 6 5 3 2" xfId="766"/>
    <cellStyle name="Normal 6 5 3 2 2" xfId="1231"/>
    <cellStyle name="Normal 6 5 3 2 2 2" xfId="1761"/>
    <cellStyle name="Normal 6 5 3 2 2 2 2" xfId="6482"/>
    <cellStyle name="Normal 6 5 3 2 2 2 3" xfId="6483"/>
    <cellStyle name="Normal 6 5 3 2 2 2 4" xfId="3702"/>
    <cellStyle name="Normal 6 5 3 2 2 3" xfId="6484"/>
    <cellStyle name="Normal 6 5 3 2 2 4" xfId="6485"/>
    <cellStyle name="Normal 6 5 3 2 2 5" xfId="3184"/>
    <cellStyle name="Normal 6 5 3 2 3" xfId="1760"/>
    <cellStyle name="Normal 6 5 3 2 3 2" xfId="6486"/>
    <cellStyle name="Normal 6 5 3 2 3 3" xfId="6487"/>
    <cellStyle name="Normal 6 5 3 2 3 4" xfId="3701"/>
    <cellStyle name="Normal 6 5 3 2 4" xfId="6488"/>
    <cellStyle name="Normal 6 5 3 2 5" xfId="6489"/>
    <cellStyle name="Normal 6 5 3 2 6" xfId="2817"/>
    <cellStyle name="Normal 6 5 3 3" xfId="919"/>
    <cellStyle name="Normal 6 5 3 3 2" xfId="1762"/>
    <cellStyle name="Normal 6 5 3 3 2 2" xfId="6490"/>
    <cellStyle name="Normal 6 5 3 3 2 3" xfId="6491"/>
    <cellStyle name="Normal 6 5 3 3 2 4" xfId="3703"/>
    <cellStyle name="Normal 6 5 3 3 3" xfId="6492"/>
    <cellStyle name="Normal 6 5 3 3 4" xfId="6493"/>
    <cellStyle name="Normal 6 5 3 3 5" xfId="2955"/>
    <cellStyle name="Normal 6 5 3 4" xfId="1759"/>
    <cellStyle name="Normal 6 5 3 4 2" xfId="6494"/>
    <cellStyle name="Normal 6 5 3 4 3" xfId="6495"/>
    <cellStyle name="Normal 6 5 3 4 4" xfId="3700"/>
    <cellStyle name="Normal 6 5 3 5" xfId="2226"/>
    <cellStyle name="Normal 6 5 3 5 2" xfId="6496"/>
    <cellStyle name="Normal 6 5 3 5 3" xfId="6497"/>
    <cellStyle name="Normal 6 5 3 5 4" xfId="4063"/>
    <cellStyle name="Normal 6 5 3 6" xfId="2370"/>
    <cellStyle name="Normal 6 5 3 6 2" xfId="6498"/>
    <cellStyle name="Normal 6 5 3 6 3" xfId="4198"/>
    <cellStyle name="Normal 6 5 3 7" xfId="6499"/>
    <cellStyle name="Normal 6 5 3 8" xfId="6500"/>
    <cellStyle name="Normal 6 5 3 9" xfId="2682"/>
    <cellStyle name="Normal 6 5 4" xfId="459"/>
    <cellStyle name="Normal 6 5 4 2" xfId="1029"/>
    <cellStyle name="Normal 6 5 4 2 2" xfId="1764"/>
    <cellStyle name="Normal 6 5 4 2 2 2" xfId="6501"/>
    <cellStyle name="Normal 6 5 4 2 2 3" xfId="6502"/>
    <cellStyle name="Normal 6 5 4 2 2 4" xfId="3705"/>
    <cellStyle name="Normal 6 5 4 2 3" xfId="6503"/>
    <cellStyle name="Normal 6 5 4 2 4" xfId="6504"/>
    <cellStyle name="Normal 6 5 4 2 5" xfId="3045"/>
    <cellStyle name="Normal 6 5 4 3" xfId="1763"/>
    <cellStyle name="Normal 6 5 4 3 2" xfId="6505"/>
    <cellStyle name="Normal 6 5 4 3 3" xfId="6506"/>
    <cellStyle name="Normal 6 5 4 3 4" xfId="3704"/>
    <cellStyle name="Normal 6 5 4 4" xfId="6507"/>
    <cellStyle name="Normal 6 5 4 5" xfId="6508"/>
    <cellStyle name="Normal 6 5 4 6" xfId="2593"/>
    <cellStyle name="Normal 6 5 5" xfId="676"/>
    <cellStyle name="Normal 6 5 5 2" xfId="1142"/>
    <cellStyle name="Normal 6 5 5 2 2" xfId="1766"/>
    <cellStyle name="Normal 6 5 5 2 2 2" xfId="6509"/>
    <cellStyle name="Normal 6 5 5 2 2 3" xfId="6510"/>
    <cellStyle name="Normal 6 5 5 2 2 4" xfId="3707"/>
    <cellStyle name="Normal 6 5 5 2 3" xfId="6511"/>
    <cellStyle name="Normal 6 5 5 2 4" xfId="6512"/>
    <cellStyle name="Normal 6 5 5 2 5" xfId="3095"/>
    <cellStyle name="Normal 6 5 5 3" xfId="1765"/>
    <cellStyle name="Normal 6 5 5 3 2" xfId="6513"/>
    <cellStyle name="Normal 6 5 5 3 3" xfId="6514"/>
    <cellStyle name="Normal 6 5 5 3 4" xfId="3706"/>
    <cellStyle name="Normal 6 5 5 4" xfId="6515"/>
    <cellStyle name="Normal 6 5 5 5" xfId="6516"/>
    <cellStyle name="Normal 6 5 5 6" xfId="2728"/>
    <cellStyle name="Normal 6 5 6" xfId="343"/>
    <cellStyle name="Normal 6 5 6 2" xfId="971"/>
    <cellStyle name="Normal 6 5 6 2 2" xfId="1768"/>
    <cellStyle name="Normal 6 5 6 2 2 2" xfId="6517"/>
    <cellStyle name="Normal 6 5 6 2 2 3" xfId="6518"/>
    <cellStyle name="Normal 6 5 6 2 2 4" xfId="3709"/>
    <cellStyle name="Normal 6 5 6 2 3" xfId="6519"/>
    <cellStyle name="Normal 6 5 6 2 4" xfId="6520"/>
    <cellStyle name="Normal 6 5 6 2 5" xfId="3001"/>
    <cellStyle name="Normal 6 5 6 3" xfId="1767"/>
    <cellStyle name="Normal 6 5 6 3 2" xfId="6521"/>
    <cellStyle name="Normal 6 5 6 3 3" xfId="6522"/>
    <cellStyle name="Normal 6 5 6 3 4" xfId="3708"/>
    <cellStyle name="Normal 6 5 6 4" xfId="6523"/>
    <cellStyle name="Normal 6 5 6 5" xfId="6524"/>
    <cellStyle name="Normal 6 5 6 6" xfId="2544"/>
    <cellStyle name="Normal 6 5 7" xfId="825"/>
    <cellStyle name="Normal 6 5 7 2" xfId="1769"/>
    <cellStyle name="Normal 6 5 7 2 2" xfId="6525"/>
    <cellStyle name="Normal 6 5 7 2 3" xfId="6526"/>
    <cellStyle name="Normal 6 5 7 2 4" xfId="3710"/>
    <cellStyle name="Normal 6 5 7 3" xfId="6527"/>
    <cellStyle name="Normal 6 5 7 4" xfId="6528"/>
    <cellStyle name="Normal 6 5 7 5" xfId="2866"/>
    <cellStyle name="Normal 6 5 8" xfId="1292"/>
    <cellStyle name="Normal 6 5 8 2" xfId="6529"/>
    <cellStyle name="Normal 6 5 8 3" xfId="6530"/>
    <cellStyle name="Normal 6 5 8 4" xfId="3233"/>
    <cellStyle name="Normal 6 5 9" xfId="235"/>
    <cellStyle name="Normal 6 5 9 2" xfId="6531"/>
    <cellStyle name="Normal 6 5 9 3" xfId="6532"/>
    <cellStyle name="Normal 6 5 9 4" xfId="2499"/>
    <cellStyle name="Normal 6 6" xfId="551"/>
    <cellStyle name="Normal 6 6 2" xfId="712"/>
    <cellStyle name="Normal 6 6 2 2" xfId="1178"/>
    <cellStyle name="Normal 6 6 2 2 2" xfId="1772"/>
    <cellStyle name="Normal 6 6 2 2 2 2" xfId="6533"/>
    <cellStyle name="Normal 6 6 2 2 2 3" xfId="6534"/>
    <cellStyle name="Normal 6 6 2 2 2 4" xfId="3713"/>
    <cellStyle name="Normal 6 6 2 2 3" xfId="6535"/>
    <cellStyle name="Normal 6 6 2 2 4" xfId="6536"/>
    <cellStyle name="Normal 6 6 2 2 5" xfId="3131"/>
    <cellStyle name="Normal 6 6 2 3" xfId="1771"/>
    <cellStyle name="Normal 6 6 2 3 2" xfId="6537"/>
    <cellStyle name="Normal 6 6 2 3 3" xfId="6538"/>
    <cellStyle name="Normal 6 6 2 3 4" xfId="3712"/>
    <cellStyle name="Normal 6 6 2 4" xfId="6539"/>
    <cellStyle name="Normal 6 6 2 5" xfId="6540"/>
    <cellStyle name="Normal 6 6 2 6" xfId="2764"/>
    <cellStyle name="Normal 6 6 3" xfId="865"/>
    <cellStyle name="Normal 6 6 3 2" xfId="1773"/>
    <cellStyle name="Normal 6 6 3 2 2" xfId="6541"/>
    <cellStyle name="Normal 6 6 3 2 3" xfId="6542"/>
    <cellStyle name="Normal 6 6 3 2 4" xfId="3714"/>
    <cellStyle name="Normal 6 6 3 3" xfId="6543"/>
    <cellStyle name="Normal 6 6 3 4" xfId="6544"/>
    <cellStyle name="Normal 6 6 3 5" xfId="2902"/>
    <cellStyle name="Normal 6 6 4" xfId="1770"/>
    <cellStyle name="Normal 6 6 4 2" xfId="6545"/>
    <cellStyle name="Normal 6 6 4 3" xfId="6546"/>
    <cellStyle name="Normal 6 6 4 4" xfId="3711"/>
    <cellStyle name="Normal 6 6 5" xfId="2173"/>
    <cellStyle name="Normal 6 6 5 2" xfId="6547"/>
    <cellStyle name="Normal 6 6 5 3" xfId="6548"/>
    <cellStyle name="Normal 6 6 5 4" xfId="4010"/>
    <cellStyle name="Normal 6 6 6" xfId="2317"/>
    <cellStyle name="Normal 6 6 6 2" xfId="6549"/>
    <cellStyle name="Normal 6 6 6 3" xfId="4145"/>
    <cellStyle name="Normal 6 6 7" xfId="6550"/>
    <cellStyle name="Normal 6 6 8" xfId="6551"/>
    <cellStyle name="Normal 6 6 9" xfId="2629"/>
    <cellStyle name="Normal 6 7" xfId="596"/>
    <cellStyle name="Normal 6 7 2" xfId="738"/>
    <cellStyle name="Normal 6 7 2 2" xfId="1203"/>
    <cellStyle name="Normal 6 7 2 2 2" xfId="1776"/>
    <cellStyle name="Normal 6 7 2 2 2 2" xfId="6552"/>
    <cellStyle name="Normal 6 7 2 2 2 3" xfId="6553"/>
    <cellStyle name="Normal 6 7 2 2 2 4" xfId="3717"/>
    <cellStyle name="Normal 6 7 2 2 3" xfId="6554"/>
    <cellStyle name="Normal 6 7 2 2 4" xfId="6555"/>
    <cellStyle name="Normal 6 7 2 2 5" xfId="3156"/>
    <cellStyle name="Normal 6 7 2 3" xfId="1775"/>
    <cellStyle name="Normal 6 7 2 3 2" xfId="6556"/>
    <cellStyle name="Normal 6 7 2 3 3" xfId="6557"/>
    <cellStyle name="Normal 6 7 2 3 4" xfId="3716"/>
    <cellStyle name="Normal 6 7 2 4" xfId="6558"/>
    <cellStyle name="Normal 6 7 2 5" xfId="6559"/>
    <cellStyle name="Normal 6 7 2 6" xfId="2789"/>
    <cellStyle name="Normal 6 7 3" xfId="891"/>
    <cellStyle name="Normal 6 7 3 2" xfId="1777"/>
    <cellStyle name="Normal 6 7 3 2 2" xfId="6560"/>
    <cellStyle name="Normal 6 7 3 2 3" xfId="6561"/>
    <cellStyle name="Normal 6 7 3 2 4" xfId="3718"/>
    <cellStyle name="Normal 6 7 3 3" xfId="6562"/>
    <cellStyle name="Normal 6 7 3 4" xfId="6563"/>
    <cellStyle name="Normal 6 7 3 5" xfId="2927"/>
    <cellStyle name="Normal 6 7 4" xfId="1774"/>
    <cellStyle name="Normal 6 7 4 2" xfId="6564"/>
    <cellStyle name="Normal 6 7 4 3" xfId="6565"/>
    <cellStyle name="Normal 6 7 4 4" xfId="3715"/>
    <cellStyle name="Normal 6 7 5" xfId="2198"/>
    <cellStyle name="Normal 6 7 5 2" xfId="6566"/>
    <cellStyle name="Normal 6 7 5 3" xfId="6567"/>
    <cellStyle name="Normal 6 7 5 4" xfId="4035"/>
    <cellStyle name="Normal 6 7 6" xfId="2342"/>
    <cellStyle name="Normal 6 7 6 2" xfId="6568"/>
    <cellStyle name="Normal 6 7 6 3" xfId="4170"/>
    <cellStyle name="Normal 6 7 7" xfId="6569"/>
    <cellStyle name="Normal 6 7 8" xfId="6570"/>
    <cellStyle name="Normal 6 7 9" xfId="2654"/>
    <cellStyle name="Normal 6 8" xfId="377"/>
    <cellStyle name="Normal 6 8 2" xfId="1000"/>
    <cellStyle name="Normal 6 8 2 2" xfId="1779"/>
    <cellStyle name="Normal 6 8 2 2 2" xfId="6571"/>
    <cellStyle name="Normal 6 8 2 2 3" xfId="6572"/>
    <cellStyle name="Normal 6 8 2 2 4" xfId="3720"/>
    <cellStyle name="Normal 6 8 2 3" xfId="6573"/>
    <cellStyle name="Normal 6 8 2 4" xfId="6574"/>
    <cellStyle name="Normal 6 8 2 5" xfId="3016"/>
    <cellStyle name="Normal 6 8 3" xfId="1778"/>
    <cellStyle name="Normal 6 8 3 2" xfId="6575"/>
    <cellStyle name="Normal 6 8 3 3" xfId="6576"/>
    <cellStyle name="Normal 6 8 3 4" xfId="3719"/>
    <cellStyle name="Normal 6 8 4" xfId="6577"/>
    <cellStyle name="Normal 6 8 5" xfId="6578"/>
    <cellStyle name="Normal 6 8 6" xfId="2564"/>
    <cellStyle name="Normal 6 9" xfId="647"/>
    <cellStyle name="Normal 6 9 2" xfId="1113"/>
    <cellStyle name="Normal 6 9 2 2" xfId="1781"/>
    <cellStyle name="Normal 6 9 2 2 2" xfId="6579"/>
    <cellStyle name="Normal 6 9 2 2 3" xfId="6580"/>
    <cellStyle name="Normal 6 9 2 2 4" xfId="3722"/>
    <cellStyle name="Normal 6 9 2 3" xfId="6581"/>
    <cellStyle name="Normal 6 9 2 4" xfId="6582"/>
    <cellStyle name="Normal 6 9 2 5" xfId="3066"/>
    <cellStyle name="Normal 6 9 3" xfId="1780"/>
    <cellStyle name="Normal 6 9 3 2" xfId="6583"/>
    <cellStyle name="Normal 6 9 3 3" xfId="6584"/>
    <cellStyle name="Normal 6 9 3 4" xfId="3721"/>
    <cellStyle name="Normal 6 9 4" xfId="6585"/>
    <cellStyle name="Normal 6 9 5" xfId="6586"/>
    <cellStyle name="Normal 6 9 6" xfId="2699"/>
    <cellStyle name="Normal 60" xfId="170"/>
    <cellStyle name="Normal 60 2" xfId="563"/>
    <cellStyle name="Normal 60 2 2" xfId="1092"/>
    <cellStyle name="Normal 60 3" xfId="422"/>
    <cellStyle name="Normal 60 4" xfId="306"/>
    <cellStyle name="Normal 60 5" xfId="203"/>
    <cellStyle name="Normal 61" xfId="171"/>
    <cellStyle name="Normal 61 2" xfId="564"/>
    <cellStyle name="Normal 61 2 2" xfId="1093"/>
    <cellStyle name="Normal 61 3" xfId="423"/>
    <cellStyle name="Normal 61 4" xfId="307"/>
    <cellStyle name="Normal 61 5" xfId="204"/>
    <cellStyle name="Normal 62" xfId="172"/>
    <cellStyle name="Normal 62 2" xfId="565"/>
    <cellStyle name="Normal 62 2 2" xfId="1094"/>
    <cellStyle name="Normal 62 3" xfId="424"/>
    <cellStyle name="Normal 62 4" xfId="308"/>
    <cellStyle name="Normal 62 5" xfId="205"/>
    <cellStyle name="Normal 63" xfId="173"/>
    <cellStyle name="Normal 63 2" xfId="566"/>
    <cellStyle name="Normal 63 2 2" xfId="1095"/>
    <cellStyle name="Normal 63 3" xfId="426"/>
    <cellStyle name="Normal 63 4" xfId="310"/>
    <cellStyle name="Normal 63 5" xfId="206"/>
    <cellStyle name="Normal 64" xfId="174"/>
    <cellStyle name="Normal 64 10" xfId="2295"/>
    <cellStyle name="Normal 64 10 2" xfId="6587"/>
    <cellStyle name="Normal 64 10 3" xfId="4123"/>
    <cellStyle name="Normal 64 2" xfId="253"/>
    <cellStyle name="Normal 64 2 2" xfId="993"/>
    <cellStyle name="Normal 64 3" xfId="483"/>
    <cellStyle name="Normal 64 3 2" xfId="1043"/>
    <cellStyle name="Normal 64 3 2 2" xfId="1783"/>
    <cellStyle name="Normal 64 3 2 2 2" xfId="6588"/>
    <cellStyle name="Normal 64 3 2 2 3" xfId="6589"/>
    <cellStyle name="Normal 64 3 2 2 4" xfId="3724"/>
    <cellStyle name="Normal 64 3 2 3" xfId="6590"/>
    <cellStyle name="Normal 64 3 2 4" xfId="6591"/>
    <cellStyle name="Normal 64 3 2 5" xfId="3059"/>
    <cellStyle name="Normal 64 3 3" xfId="1782"/>
    <cellStyle name="Normal 64 3 3 2" xfId="6592"/>
    <cellStyle name="Normal 64 3 3 3" xfId="6593"/>
    <cellStyle name="Normal 64 3 3 4" xfId="3723"/>
    <cellStyle name="Normal 64 3 4" xfId="6594"/>
    <cellStyle name="Normal 64 3 5" xfId="6595"/>
    <cellStyle name="Normal 64 3 6" xfId="2607"/>
    <cellStyle name="Normal 64 4" xfId="690"/>
    <cellStyle name="Normal 64 4 2" xfId="1156"/>
    <cellStyle name="Normal 64 4 2 2" xfId="1785"/>
    <cellStyle name="Normal 64 4 2 2 2" xfId="6596"/>
    <cellStyle name="Normal 64 4 2 2 3" xfId="6597"/>
    <cellStyle name="Normal 64 4 2 2 4" xfId="3726"/>
    <cellStyle name="Normal 64 4 2 3" xfId="6598"/>
    <cellStyle name="Normal 64 4 2 4" xfId="6599"/>
    <cellStyle name="Normal 64 4 2 5" xfId="3109"/>
    <cellStyle name="Normal 64 4 3" xfId="1784"/>
    <cellStyle name="Normal 64 4 3 2" xfId="6600"/>
    <cellStyle name="Normal 64 4 3 3" xfId="6601"/>
    <cellStyle name="Normal 64 4 3 4" xfId="3725"/>
    <cellStyle name="Normal 64 4 4" xfId="6602"/>
    <cellStyle name="Normal 64 4 5" xfId="6603"/>
    <cellStyle name="Normal 64 4 6" xfId="2742"/>
    <cellStyle name="Normal 64 5" xfId="367"/>
    <cellStyle name="Normal 64 5 2" xfId="992"/>
    <cellStyle name="Normal 64 5 2 2" xfId="1787"/>
    <cellStyle name="Normal 64 5 2 2 2" xfId="6604"/>
    <cellStyle name="Normal 64 5 2 2 3" xfId="6605"/>
    <cellStyle name="Normal 64 5 2 2 4" xfId="3728"/>
    <cellStyle name="Normal 64 5 2 3" xfId="6606"/>
    <cellStyle name="Normal 64 5 2 4" xfId="6607"/>
    <cellStyle name="Normal 64 5 2 5" xfId="3015"/>
    <cellStyle name="Normal 64 5 3" xfId="1786"/>
    <cellStyle name="Normal 64 5 3 2" xfId="6608"/>
    <cellStyle name="Normal 64 5 3 3" xfId="6609"/>
    <cellStyle name="Normal 64 5 3 4" xfId="3727"/>
    <cellStyle name="Normal 64 5 4" xfId="6610"/>
    <cellStyle name="Normal 64 5 5" xfId="6611"/>
    <cellStyle name="Normal 64 5 6" xfId="2558"/>
    <cellStyle name="Normal 64 6" xfId="841"/>
    <cellStyle name="Normal 64 6 2" xfId="1788"/>
    <cellStyle name="Normal 64 6 2 2" xfId="6612"/>
    <cellStyle name="Normal 64 6 2 3" xfId="6613"/>
    <cellStyle name="Normal 64 6 2 4" xfId="3729"/>
    <cellStyle name="Normal 64 6 3" xfId="6614"/>
    <cellStyle name="Normal 64 6 4" xfId="6615"/>
    <cellStyle name="Normal 64 6 5" xfId="2880"/>
    <cellStyle name="Normal 64 7" xfId="1306"/>
    <cellStyle name="Normal 64 7 2" xfId="6616"/>
    <cellStyle name="Normal 64 7 3" xfId="6617"/>
    <cellStyle name="Normal 64 7 4" xfId="3247"/>
    <cellStyle name="Normal 64 8" xfId="252"/>
    <cellStyle name="Normal 64 8 2" xfId="6618"/>
    <cellStyle name="Normal 64 8 3" xfId="6619"/>
    <cellStyle name="Normal 64 8 4" xfId="2514"/>
    <cellStyle name="Normal 64 9" xfId="2147"/>
    <cellStyle name="Normal 64 9 2" xfId="6620"/>
    <cellStyle name="Normal 64 9 3" xfId="6621"/>
    <cellStyle name="Normal 64 9 4" xfId="3987"/>
    <cellStyle name="Normal 65" xfId="254"/>
    <cellStyle name="Normal 65 2" xfId="641"/>
    <cellStyle name="Normal 65 2 2" xfId="782"/>
    <cellStyle name="Normal 65 2 2 2" xfId="1247"/>
    <cellStyle name="Normal 65 2 2 2 2" xfId="1791"/>
    <cellStyle name="Normal 65 2 2 2 2 2" xfId="6622"/>
    <cellStyle name="Normal 65 2 2 2 2 3" xfId="6623"/>
    <cellStyle name="Normal 65 2 2 2 2 4" xfId="3732"/>
    <cellStyle name="Normal 65 2 2 2 3" xfId="6624"/>
    <cellStyle name="Normal 65 2 2 2 4" xfId="6625"/>
    <cellStyle name="Normal 65 2 2 2 5" xfId="3200"/>
    <cellStyle name="Normal 65 2 2 3" xfId="1790"/>
    <cellStyle name="Normal 65 2 2 3 2" xfId="6626"/>
    <cellStyle name="Normal 65 2 2 3 3" xfId="6627"/>
    <cellStyle name="Normal 65 2 2 3 4" xfId="3731"/>
    <cellStyle name="Normal 65 2 2 4" xfId="6628"/>
    <cellStyle name="Normal 65 2 2 5" xfId="6629"/>
    <cellStyle name="Normal 65 2 2 6" xfId="2833"/>
    <cellStyle name="Normal 65 2 3" xfId="935"/>
    <cellStyle name="Normal 65 2 3 2" xfId="1792"/>
    <cellStyle name="Normal 65 2 3 2 2" xfId="6630"/>
    <cellStyle name="Normal 65 2 3 2 3" xfId="6631"/>
    <cellStyle name="Normal 65 2 3 2 4" xfId="3733"/>
    <cellStyle name="Normal 65 2 3 3" xfId="6632"/>
    <cellStyle name="Normal 65 2 3 4" xfId="6633"/>
    <cellStyle name="Normal 65 2 3 5" xfId="2971"/>
    <cellStyle name="Normal 65 2 4" xfId="1789"/>
    <cellStyle name="Normal 65 2 4 2" xfId="6634"/>
    <cellStyle name="Normal 65 2 4 3" xfId="6635"/>
    <cellStyle name="Normal 65 2 4 4" xfId="3730"/>
    <cellStyle name="Normal 65 2 5" xfId="2242"/>
    <cellStyle name="Normal 65 2 5 2" xfId="6636"/>
    <cellStyle name="Normal 65 2 5 3" xfId="6637"/>
    <cellStyle name="Normal 65 2 5 4" xfId="4079"/>
    <cellStyle name="Normal 65 2 6" xfId="2386"/>
    <cellStyle name="Normal 65 2 6 2" xfId="6638"/>
    <cellStyle name="Normal 65 2 6 3" xfId="4214"/>
    <cellStyle name="Normal 65 2 7" xfId="6639"/>
    <cellStyle name="Normal 65 2 8" xfId="6640"/>
    <cellStyle name="Normal 65 2 9" xfId="2698"/>
    <cellStyle name="Normal 65 3" xfId="994"/>
    <cellStyle name="Normal 66" xfId="368"/>
    <cellStyle name="Normal 66 2" xfId="593"/>
    <cellStyle name="Normal 66 2 2" xfId="2244"/>
    <cellStyle name="Normal 66 3" xfId="485"/>
    <cellStyle name="Normal 66 3 2" xfId="1045"/>
    <cellStyle name="Normal 66 3 2 2" xfId="1794"/>
    <cellStyle name="Normal 66 3 2 2 2" xfId="6641"/>
    <cellStyle name="Normal 66 3 2 2 3" xfId="6642"/>
    <cellStyle name="Normal 66 3 2 2 4" xfId="3735"/>
    <cellStyle name="Normal 66 3 2 3" xfId="6643"/>
    <cellStyle name="Normal 66 3 2 4" xfId="6644"/>
    <cellStyle name="Normal 66 3 2 5" xfId="3061"/>
    <cellStyle name="Normal 66 3 3" xfId="1793"/>
    <cellStyle name="Normal 66 3 3 2" xfId="6645"/>
    <cellStyle name="Normal 66 3 3 3" xfId="6646"/>
    <cellStyle name="Normal 66 3 3 4" xfId="3734"/>
    <cellStyle name="Normal 66 3 4" xfId="6647"/>
    <cellStyle name="Normal 66 3 5" xfId="6648"/>
    <cellStyle name="Normal 66 3 6" xfId="2609"/>
    <cellStyle name="Normal 66 4" xfId="692"/>
    <cellStyle name="Normal 66 4 2" xfId="1158"/>
    <cellStyle name="Normal 66 4 2 2" xfId="1796"/>
    <cellStyle name="Normal 66 4 2 2 2" xfId="6649"/>
    <cellStyle name="Normal 66 4 2 2 3" xfId="6650"/>
    <cellStyle name="Normal 66 4 2 2 4" xfId="3737"/>
    <cellStyle name="Normal 66 4 2 3" xfId="6651"/>
    <cellStyle name="Normal 66 4 2 4" xfId="6652"/>
    <cellStyle name="Normal 66 4 2 5" xfId="3111"/>
    <cellStyle name="Normal 66 4 3" xfId="1795"/>
    <cellStyle name="Normal 66 4 3 2" xfId="6653"/>
    <cellStyle name="Normal 66 4 3 3" xfId="6654"/>
    <cellStyle name="Normal 66 4 3 4" xfId="3736"/>
    <cellStyle name="Normal 66 4 4" xfId="6655"/>
    <cellStyle name="Normal 66 4 5" xfId="6656"/>
    <cellStyle name="Normal 66 4 6" xfId="2744"/>
    <cellStyle name="Normal 66 5" xfId="843"/>
    <cellStyle name="Normal 66 5 2" xfId="1797"/>
    <cellStyle name="Normal 66 5 2 2" xfId="6657"/>
    <cellStyle name="Normal 66 5 2 3" xfId="6658"/>
    <cellStyle name="Normal 66 5 2 4" xfId="3738"/>
    <cellStyle name="Normal 66 5 3" xfId="6659"/>
    <cellStyle name="Normal 66 5 4" xfId="6660"/>
    <cellStyle name="Normal 66 5 5" xfId="2882"/>
    <cellStyle name="Normal 66 6" xfId="2149"/>
    <cellStyle name="Normal 66 6 2" xfId="6661"/>
    <cellStyle name="Normal 66 6 3" xfId="6662"/>
    <cellStyle name="Normal 66 6 4" xfId="3989"/>
    <cellStyle name="Normal 66 7" xfId="2297"/>
    <cellStyle name="Normal 66 7 2" xfId="6663"/>
    <cellStyle name="Normal 66 7 3" xfId="4125"/>
    <cellStyle name="Normal 67" xfId="486"/>
    <cellStyle name="Normal 67 10" xfId="2610"/>
    <cellStyle name="Normal 67 2" xfId="693"/>
    <cellStyle name="Normal 67 2 2" xfId="1159"/>
    <cellStyle name="Normal 67 2 2 2" xfId="1800"/>
    <cellStyle name="Normal 67 2 2 2 2" xfId="6664"/>
    <cellStyle name="Normal 67 2 2 2 3" xfId="6665"/>
    <cellStyle name="Normal 67 2 2 2 4" xfId="3741"/>
    <cellStyle name="Normal 67 2 2 3" xfId="6666"/>
    <cellStyle name="Normal 67 2 2 4" xfId="6667"/>
    <cellStyle name="Normal 67 2 2 5" xfId="3112"/>
    <cellStyle name="Normal 67 2 3" xfId="1799"/>
    <cellStyle name="Normal 67 2 3 2" xfId="6668"/>
    <cellStyle name="Normal 67 2 3 3" xfId="6669"/>
    <cellStyle name="Normal 67 2 3 4" xfId="3740"/>
    <cellStyle name="Normal 67 2 4" xfId="6670"/>
    <cellStyle name="Normal 67 2 5" xfId="6671"/>
    <cellStyle name="Normal 67 2 6" xfId="2745"/>
    <cellStyle name="Normal 67 3" xfId="844"/>
    <cellStyle name="Normal 67 3 2" xfId="1801"/>
    <cellStyle name="Normal 67 3 2 2" xfId="6672"/>
    <cellStyle name="Normal 67 3 2 3" xfId="6673"/>
    <cellStyle name="Normal 67 3 2 4" xfId="3742"/>
    <cellStyle name="Normal 67 3 3" xfId="6674"/>
    <cellStyle name="Normal 67 3 4" xfId="6675"/>
    <cellStyle name="Normal 67 3 5" xfId="2883"/>
    <cellStyle name="Normal 67 4" xfId="1798"/>
    <cellStyle name="Normal 67 4 2" xfId="6676"/>
    <cellStyle name="Normal 67 4 3" xfId="6677"/>
    <cellStyle name="Normal 67 4 4" xfId="3739"/>
    <cellStyle name="Normal 67 5" xfId="2150"/>
    <cellStyle name="Normal 67 5 2" xfId="6678"/>
    <cellStyle name="Normal 67 5 3" xfId="6679"/>
    <cellStyle name="Normal 67 5 4" xfId="3990"/>
    <cellStyle name="Normal 67 6" xfId="2246"/>
    <cellStyle name="Normal 67 7" xfId="2298"/>
    <cellStyle name="Normal 67 7 2" xfId="6680"/>
    <cellStyle name="Normal 67 7 3" xfId="4126"/>
    <cellStyle name="Normal 67 8" xfId="6681"/>
    <cellStyle name="Normal 67 9" xfId="6682"/>
    <cellStyle name="Normal 68" xfId="608"/>
    <cellStyle name="Normal 68 2" xfId="2134"/>
    <cellStyle name="Normal 69" xfId="375"/>
    <cellStyle name="Normal 69 2" xfId="2162"/>
    <cellStyle name="Normal 69 2 2" xfId="6683"/>
    <cellStyle name="Normal 69 2 3" xfId="6684"/>
    <cellStyle name="Normal 69 2 4" xfId="4000"/>
    <cellStyle name="Normal 7" xfId="25"/>
    <cellStyle name="Normal 7 2" xfId="39"/>
    <cellStyle name="Normal 7 2 2" xfId="568"/>
    <cellStyle name="Normal 7 2 2 2" xfId="1097"/>
    <cellStyle name="Normal 7 2 3" xfId="460"/>
    <cellStyle name="Normal 7 2 4" xfId="344"/>
    <cellStyle name="Normal 7 3" xfId="567"/>
    <cellStyle name="Normal 7 3 2" xfId="1096"/>
    <cellStyle name="Normal 7 4" xfId="378"/>
    <cellStyle name="Normal 7 5" xfId="262"/>
    <cellStyle name="Normal 70" xfId="479"/>
    <cellStyle name="Normal 71" xfId="642"/>
    <cellStyle name="Normal 72" xfId="643"/>
    <cellStyle name="Normal 73" xfId="376"/>
    <cellStyle name="Normal 74" xfId="645"/>
    <cellStyle name="Normal 75" xfId="644"/>
    <cellStyle name="Normal 76" xfId="646"/>
    <cellStyle name="Normal 77" xfId="726"/>
    <cellStyle name="Normal 78" xfId="783"/>
    <cellStyle name="Normal 79" xfId="784"/>
    <cellStyle name="Normal 8" xfId="40"/>
    <cellStyle name="Normal 8 2" xfId="57"/>
    <cellStyle name="Normal 8 2 2" xfId="570"/>
    <cellStyle name="Normal 8 2 2 2" xfId="1099"/>
    <cellStyle name="Normal 8 2 3" xfId="462"/>
    <cellStyle name="Normal 8 2 4" xfId="346"/>
    <cellStyle name="Normal 8 3" xfId="569"/>
    <cellStyle name="Normal 8 3 2" xfId="1098"/>
    <cellStyle name="Normal 8 4" xfId="461"/>
    <cellStyle name="Normal 8 5" xfId="345"/>
    <cellStyle name="Normal 80" xfId="260"/>
    <cellStyle name="Normal 81" xfId="363"/>
    <cellStyle name="Normal 82" xfId="791"/>
    <cellStyle name="Normal 83" xfId="792"/>
    <cellStyle name="Normal 84" xfId="790"/>
    <cellStyle name="Normal 85" xfId="789"/>
    <cellStyle name="Normal 86" xfId="788"/>
    <cellStyle name="Normal 87" xfId="793"/>
    <cellStyle name="Normal 88" xfId="1255"/>
    <cellStyle name="Normal 89" xfId="1256"/>
    <cellStyle name="Normal 9" xfId="47"/>
    <cellStyle name="Normal 9 2" xfId="571"/>
    <cellStyle name="Normal 9 2 2" xfId="1100"/>
    <cellStyle name="Normal 9 3" xfId="379"/>
    <cellStyle name="Normal 9 4" xfId="263"/>
    <cellStyle name="Normal 90" xfId="1254"/>
    <cellStyle name="Normal 91" xfId="972"/>
    <cellStyle name="Normal 92" xfId="1253"/>
    <cellStyle name="Normal 93" xfId="1251"/>
    <cellStyle name="Normal 94" xfId="948"/>
    <cellStyle name="Normal 95" xfId="1260"/>
    <cellStyle name="Normal 96" xfId="1252"/>
    <cellStyle name="Normal 97" xfId="1258"/>
    <cellStyle name="Normal 98" xfId="1257"/>
    <cellStyle name="Normal 99" xfId="1261"/>
    <cellStyle name="Normal1" xfId="83"/>
    <cellStyle name="Normal2" xfId="84"/>
    <cellStyle name="Normal3" xfId="85"/>
    <cellStyle name="Nota 2" xfId="2090"/>
    <cellStyle name="Percent [2]" xfId="86"/>
    <cellStyle name="Percent [2] 2" xfId="572"/>
    <cellStyle name="Percent [2] 2 2" xfId="1101"/>
    <cellStyle name="Percent [2] 3" xfId="463"/>
    <cellStyle name="Percent [2] 4" xfId="347"/>
    <cellStyle name="Percent_Sheet1" xfId="87"/>
    <cellStyle name="Percentual" xfId="88"/>
    <cellStyle name="Ponto" xfId="89"/>
    <cellStyle name="Porcentagem" xfId="48" builtinId="5"/>
    <cellStyle name="Porcentagem 2" xfId="11"/>
    <cellStyle name="Porcentagem 2 2" xfId="249"/>
    <cellStyle name="Porcentagem 2 2 2" xfId="989"/>
    <cellStyle name="Porcentagem 2 3" xfId="938"/>
    <cellStyle name="Porcentagem 3" xfId="33"/>
    <cellStyle name="Porcentagem 3 2" xfId="43"/>
    <cellStyle name="Porcentagem 3 3" xfId="573"/>
    <cellStyle name="Porcentagem 4" xfId="29"/>
    <cellStyle name="Porcentagem 4 2" xfId="34"/>
    <cellStyle name="Porcentagem 4 2 2" xfId="177"/>
    <cellStyle name="Porcentagem 4 2 2 2" xfId="987"/>
    <cellStyle name="Porcentagem 4 2 3" xfId="854"/>
    <cellStyle name="Porcentagem 5" xfId="62"/>
    <cellStyle name="Porcentagem 6" xfId="110"/>
    <cellStyle name="Porcentagem 6 10" xfId="236"/>
    <cellStyle name="Porcentagem 6 10 2" xfId="6685"/>
    <cellStyle name="Porcentagem 6 10 3" xfId="6686"/>
    <cellStyle name="Porcentagem 6 10 4" xfId="2500"/>
    <cellStyle name="Porcentagem 6 11" xfId="2132"/>
    <cellStyle name="Porcentagem 6 11 2" xfId="6687"/>
    <cellStyle name="Porcentagem 6 11 3" xfId="6688"/>
    <cellStyle name="Porcentagem 6 11 4" xfId="3974"/>
    <cellStyle name="Porcentagem 6 12" xfId="2282"/>
    <cellStyle name="Porcentagem 6 12 2" xfId="6689"/>
    <cellStyle name="Porcentagem 6 12 3" xfId="4110"/>
    <cellStyle name="Porcentagem 6 13" xfId="2398"/>
    <cellStyle name="Porcentagem 6 13 2" xfId="6690"/>
    <cellStyle name="Porcentagem 6 14" xfId="6691"/>
    <cellStyle name="Porcentagem 6 15" xfId="2451"/>
    <cellStyle name="Porcentagem 6 2" xfId="147"/>
    <cellStyle name="Porcentagem 6 2 10" xfId="2133"/>
    <cellStyle name="Porcentagem 6 2 10 2" xfId="6692"/>
    <cellStyle name="Porcentagem 6 2 10 3" xfId="6693"/>
    <cellStyle name="Porcentagem 6 2 10 4" xfId="3975"/>
    <cellStyle name="Porcentagem 6 2 11" xfId="2283"/>
    <cellStyle name="Porcentagem 6 2 11 2" xfId="6694"/>
    <cellStyle name="Porcentagem 6 2 11 3" xfId="4111"/>
    <cellStyle name="Porcentagem 6 2 12" xfId="2421"/>
    <cellStyle name="Porcentagem 6 2 12 2" xfId="6695"/>
    <cellStyle name="Porcentagem 6 2 13" xfId="6696"/>
    <cellStyle name="Porcentagem 6 2 14" xfId="2467"/>
    <cellStyle name="Porcentagem 6 2 2" xfId="575"/>
    <cellStyle name="Porcentagem 6 2 2 2" xfId="725"/>
    <cellStyle name="Porcentagem 6 2 2 2 2" xfId="1191"/>
    <cellStyle name="Porcentagem 6 2 2 2 2 2" xfId="1804"/>
    <cellStyle name="Porcentagem 6 2 2 2 2 2 2" xfId="6697"/>
    <cellStyle name="Porcentagem 6 2 2 2 2 2 3" xfId="6698"/>
    <cellStyle name="Porcentagem 6 2 2 2 2 2 4" xfId="3745"/>
    <cellStyle name="Porcentagem 6 2 2 2 2 3" xfId="6699"/>
    <cellStyle name="Porcentagem 6 2 2 2 2 4" xfId="6700"/>
    <cellStyle name="Porcentagem 6 2 2 2 2 5" xfId="3144"/>
    <cellStyle name="Porcentagem 6 2 2 2 3" xfId="1803"/>
    <cellStyle name="Porcentagem 6 2 2 2 3 2" xfId="6701"/>
    <cellStyle name="Porcentagem 6 2 2 2 3 3" xfId="6702"/>
    <cellStyle name="Porcentagem 6 2 2 2 3 4" xfId="3744"/>
    <cellStyle name="Porcentagem 6 2 2 2 4" xfId="6703"/>
    <cellStyle name="Porcentagem 6 2 2 2 5" xfId="6704"/>
    <cellStyle name="Porcentagem 6 2 2 2 6" xfId="2777"/>
    <cellStyle name="Porcentagem 6 2 2 3" xfId="878"/>
    <cellStyle name="Porcentagem 6 2 2 3 2" xfId="1805"/>
    <cellStyle name="Porcentagem 6 2 2 3 2 2" xfId="6705"/>
    <cellStyle name="Porcentagem 6 2 2 3 2 3" xfId="6706"/>
    <cellStyle name="Porcentagem 6 2 2 3 2 4" xfId="3746"/>
    <cellStyle name="Porcentagem 6 2 2 3 3" xfId="6707"/>
    <cellStyle name="Porcentagem 6 2 2 3 4" xfId="6708"/>
    <cellStyle name="Porcentagem 6 2 2 3 5" xfId="2915"/>
    <cellStyle name="Porcentagem 6 2 2 4" xfId="1802"/>
    <cellStyle name="Porcentagem 6 2 2 4 2" xfId="6709"/>
    <cellStyle name="Porcentagem 6 2 2 4 3" xfId="6710"/>
    <cellStyle name="Porcentagem 6 2 2 4 4" xfId="3743"/>
    <cellStyle name="Porcentagem 6 2 2 5" xfId="2186"/>
    <cellStyle name="Porcentagem 6 2 2 5 2" xfId="6711"/>
    <cellStyle name="Porcentagem 6 2 2 5 3" xfId="6712"/>
    <cellStyle name="Porcentagem 6 2 2 5 4" xfId="4023"/>
    <cellStyle name="Porcentagem 6 2 2 6" xfId="2330"/>
    <cellStyle name="Porcentagem 6 2 2 6 2" xfId="6713"/>
    <cellStyle name="Porcentagem 6 2 2 6 3" xfId="4158"/>
    <cellStyle name="Porcentagem 6 2 2 7" xfId="6714"/>
    <cellStyle name="Porcentagem 6 2 2 8" xfId="6715"/>
    <cellStyle name="Porcentagem 6 2 2 9" xfId="2642"/>
    <cellStyle name="Porcentagem 6 2 3" xfId="627"/>
    <cellStyle name="Porcentagem 6 2 3 2" xfId="768"/>
    <cellStyle name="Porcentagem 6 2 3 2 2" xfId="1233"/>
    <cellStyle name="Porcentagem 6 2 3 2 2 2" xfId="1808"/>
    <cellStyle name="Porcentagem 6 2 3 2 2 2 2" xfId="6716"/>
    <cellStyle name="Porcentagem 6 2 3 2 2 2 3" xfId="6717"/>
    <cellStyle name="Porcentagem 6 2 3 2 2 2 4" xfId="3749"/>
    <cellStyle name="Porcentagem 6 2 3 2 2 3" xfId="6718"/>
    <cellStyle name="Porcentagem 6 2 3 2 2 4" xfId="6719"/>
    <cellStyle name="Porcentagem 6 2 3 2 2 5" xfId="3186"/>
    <cellStyle name="Porcentagem 6 2 3 2 3" xfId="1807"/>
    <cellStyle name="Porcentagem 6 2 3 2 3 2" xfId="6720"/>
    <cellStyle name="Porcentagem 6 2 3 2 3 3" xfId="6721"/>
    <cellStyle name="Porcentagem 6 2 3 2 3 4" xfId="3748"/>
    <cellStyle name="Porcentagem 6 2 3 2 4" xfId="6722"/>
    <cellStyle name="Porcentagem 6 2 3 2 5" xfId="6723"/>
    <cellStyle name="Porcentagem 6 2 3 2 6" xfId="2819"/>
    <cellStyle name="Porcentagem 6 2 3 3" xfId="921"/>
    <cellStyle name="Porcentagem 6 2 3 3 2" xfId="1809"/>
    <cellStyle name="Porcentagem 6 2 3 3 2 2" xfId="6724"/>
    <cellStyle name="Porcentagem 6 2 3 3 2 3" xfId="6725"/>
    <cellStyle name="Porcentagem 6 2 3 3 2 4" xfId="3750"/>
    <cellStyle name="Porcentagem 6 2 3 3 3" xfId="6726"/>
    <cellStyle name="Porcentagem 6 2 3 3 4" xfId="6727"/>
    <cellStyle name="Porcentagem 6 2 3 3 5" xfId="2957"/>
    <cellStyle name="Porcentagem 6 2 3 4" xfId="1806"/>
    <cellStyle name="Porcentagem 6 2 3 4 2" xfId="6728"/>
    <cellStyle name="Porcentagem 6 2 3 4 3" xfId="6729"/>
    <cellStyle name="Porcentagem 6 2 3 4 4" xfId="3747"/>
    <cellStyle name="Porcentagem 6 2 3 5" xfId="2228"/>
    <cellStyle name="Porcentagem 6 2 3 5 2" xfId="6730"/>
    <cellStyle name="Porcentagem 6 2 3 5 3" xfId="6731"/>
    <cellStyle name="Porcentagem 6 2 3 5 4" xfId="4065"/>
    <cellStyle name="Porcentagem 6 2 3 6" xfId="2372"/>
    <cellStyle name="Porcentagem 6 2 3 6 2" xfId="6732"/>
    <cellStyle name="Porcentagem 6 2 3 6 3" xfId="4200"/>
    <cellStyle name="Porcentagem 6 2 3 7" xfId="6733"/>
    <cellStyle name="Porcentagem 6 2 3 8" xfId="6734"/>
    <cellStyle name="Porcentagem 6 2 3 9" xfId="2684"/>
    <cellStyle name="Porcentagem 6 2 4" xfId="465"/>
    <cellStyle name="Porcentagem 6 2 4 2" xfId="1031"/>
    <cellStyle name="Porcentagem 6 2 4 2 2" xfId="1811"/>
    <cellStyle name="Porcentagem 6 2 4 2 2 2" xfId="6735"/>
    <cellStyle name="Porcentagem 6 2 4 2 2 3" xfId="6736"/>
    <cellStyle name="Porcentagem 6 2 4 2 2 4" xfId="3752"/>
    <cellStyle name="Porcentagem 6 2 4 2 3" xfId="6737"/>
    <cellStyle name="Porcentagem 6 2 4 2 4" xfId="6738"/>
    <cellStyle name="Porcentagem 6 2 4 2 5" xfId="3047"/>
    <cellStyle name="Porcentagem 6 2 4 3" xfId="1810"/>
    <cellStyle name="Porcentagem 6 2 4 3 2" xfId="6739"/>
    <cellStyle name="Porcentagem 6 2 4 3 3" xfId="6740"/>
    <cellStyle name="Porcentagem 6 2 4 3 4" xfId="3751"/>
    <cellStyle name="Porcentagem 6 2 4 4" xfId="6741"/>
    <cellStyle name="Porcentagem 6 2 4 5" xfId="6742"/>
    <cellStyle name="Porcentagem 6 2 4 6" xfId="2595"/>
    <cellStyle name="Porcentagem 6 2 5" xfId="678"/>
    <cellStyle name="Porcentagem 6 2 5 2" xfId="1144"/>
    <cellStyle name="Porcentagem 6 2 5 2 2" xfId="1813"/>
    <cellStyle name="Porcentagem 6 2 5 2 2 2" xfId="6743"/>
    <cellStyle name="Porcentagem 6 2 5 2 2 3" xfId="6744"/>
    <cellStyle name="Porcentagem 6 2 5 2 2 4" xfId="3754"/>
    <cellStyle name="Porcentagem 6 2 5 2 3" xfId="6745"/>
    <cellStyle name="Porcentagem 6 2 5 2 4" xfId="6746"/>
    <cellStyle name="Porcentagem 6 2 5 2 5" xfId="3097"/>
    <cellStyle name="Porcentagem 6 2 5 3" xfId="1812"/>
    <cellStyle name="Porcentagem 6 2 5 3 2" xfId="6747"/>
    <cellStyle name="Porcentagem 6 2 5 3 3" xfId="6748"/>
    <cellStyle name="Porcentagem 6 2 5 3 4" xfId="3753"/>
    <cellStyle name="Porcentagem 6 2 5 4" xfId="6749"/>
    <cellStyle name="Porcentagem 6 2 5 5" xfId="6750"/>
    <cellStyle name="Porcentagem 6 2 5 6" xfId="2730"/>
    <cellStyle name="Porcentagem 6 2 6" xfId="349"/>
    <cellStyle name="Porcentagem 6 2 6 2" xfId="974"/>
    <cellStyle name="Porcentagem 6 2 6 2 2" xfId="1815"/>
    <cellStyle name="Porcentagem 6 2 6 2 2 2" xfId="6751"/>
    <cellStyle name="Porcentagem 6 2 6 2 2 3" xfId="6752"/>
    <cellStyle name="Porcentagem 6 2 6 2 2 4" xfId="3756"/>
    <cellStyle name="Porcentagem 6 2 6 2 3" xfId="6753"/>
    <cellStyle name="Porcentagem 6 2 6 2 4" xfId="6754"/>
    <cellStyle name="Porcentagem 6 2 6 2 5" xfId="3003"/>
    <cellStyle name="Porcentagem 6 2 6 3" xfId="1814"/>
    <cellStyle name="Porcentagem 6 2 6 3 2" xfId="6755"/>
    <cellStyle name="Porcentagem 6 2 6 3 3" xfId="6756"/>
    <cellStyle name="Porcentagem 6 2 6 3 4" xfId="3755"/>
    <cellStyle name="Porcentagem 6 2 6 4" xfId="6757"/>
    <cellStyle name="Porcentagem 6 2 6 5" xfId="6758"/>
    <cellStyle name="Porcentagem 6 2 6 6" xfId="2546"/>
    <cellStyle name="Porcentagem 6 2 7" xfId="827"/>
    <cellStyle name="Porcentagem 6 2 7 2" xfId="1816"/>
    <cellStyle name="Porcentagem 6 2 7 2 2" xfId="6759"/>
    <cellStyle name="Porcentagem 6 2 7 2 3" xfId="6760"/>
    <cellStyle name="Porcentagem 6 2 7 2 4" xfId="3757"/>
    <cellStyle name="Porcentagem 6 2 7 3" xfId="6761"/>
    <cellStyle name="Porcentagem 6 2 7 4" xfId="6762"/>
    <cellStyle name="Porcentagem 6 2 7 5" xfId="2868"/>
    <cellStyle name="Porcentagem 6 2 8" xfId="1294"/>
    <cellStyle name="Porcentagem 6 2 8 2" xfId="6763"/>
    <cellStyle name="Porcentagem 6 2 8 3" xfId="6764"/>
    <cellStyle name="Porcentagem 6 2 8 4" xfId="3235"/>
    <cellStyle name="Porcentagem 6 2 9" xfId="237"/>
    <cellStyle name="Porcentagem 6 2 9 2" xfId="6765"/>
    <cellStyle name="Porcentagem 6 2 9 3" xfId="6766"/>
    <cellStyle name="Porcentagem 6 2 9 4" xfId="2501"/>
    <cellStyle name="Porcentagem 6 3" xfId="574"/>
    <cellStyle name="Porcentagem 6 3 2" xfId="724"/>
    <cellStyle name="Porcentagem 6 3 2 2" xfId="1190"/>
    <cellStyle name="Porcentagem 6 3 2 2 2" xfId="1819"/>
    <cellStyle name="Porcentagem 6 3 2 2 2 2" xfId="6767"/>
    <cellStyle name="Porcentagem 6 3 2 2 2 3" xfId="6768"/>
    <cellStyle name="Porcentagem 6 3 2 2 2 4" xfId="3760"/>
    <cellStyle name="Porcentagem 6 3 2 2 3" xfId="6769"/>
    <cellStyle name="Porcentagem 6 3 2 2 4" xfId="6770"/>
    <cellStyle name="Porcentagem 6 3 2 2 5" xfId="3143"/>
    <cellStyle name="Porcentagem 6 3 2 3" xfId="1818"/>
    <cellStyle name="Porcentagem 6 3 2 3 2" xfId="6771"/>
    <cellStyle name="Porcentagem 6 3 2 3 3" xfId="6772"/>
    <cellStyle name="Porcentagem 6 3 2 3 4" xfId="3759"/>
    <cellStyle name="Porcentagem 6 3 2 4" xfId="6773"/>
    <cellStyle name="Porcentagem 6 3 2 5" xfId="6774"/>
    <cellStyle name="Porcentagem 6 3 2 6" xfId="2776"/>
    <cellStyle name="Porcentagem 6 3 3" xfId="877"/>
    <cellStyle name="Porcentagem 6 3 3 2" xfId="1820"/>
    <cellStyle name="Porcentagem 6 3 3 2 2" xfId="6775"/>
    <cellStyle name="Porcentagem 6 3 3 2 3" xfId="6776"/>
    <cellStyle name="Porcentagem 6 3 3 2 4" xfId="3761"/>
    <cellStyle name="Porcentagem 6 3 3 3" xfId="6777"/>
    <cellStyle name="Porcentagem 6 3 3 4" xfId="6778"/>
    <cellStyle name="Porcentagem 6 3 3 5" xfId="2914"/>
    <cellStyle name="Porcentagem 6 3 4" xfId="1817"/>
    <cellStyle name="Porcentagem 6 3 4 2" xfId="6779"/>
    <cellStyle name="Porcentagem 6 3 4 3" xfId="6780"/>
    <cellStyle name="Porcentagem 6 3 4 4" xfId="3758"/>
    <cellStyle name="Porcentagem 6 3 5" xfId="2185"/>
    <cellStyle name="Porcentagem 6 3 5 2" xfId="6781"/>
    <cellStyle name="Porcentagem 6 3 5 3" xfId="6782"/>
    <cellStyle name="Porcentagem 6 3 5 4" xfId="4022"/>
    <cellStyle name="Porcentagem 6 3 6" xfId="2329"/>
    <cellStyle name="Porcentagem 6 3 6 2" xfId="6783"/>
    <cellStyle name="Porcentagem 6 3 6 3" xfId="4157"/>
    <cellStyle name="Porcentagem 6 3 7" xfId="6784"/>
    <cellStyle name="Porcentagem 6 3 8" xfId="6785"/>
    <cellStyle name="Porcentagem 6 3 9" xfId="2641"/>
    <cellStyle name="Porcentagem 6 4" xfId="626"/>
    <cellStyle name="Porcentagem 6 4 2" xfId="767"/>
    <cellStyle name="Porcentagem 6 4 2 2" xfId="1232"/>
    <cellStyle name="Porcentagem 6 4 2 2 2" xfId="1823"/>
    <cellStyle name="Porcentagem 6 4 2 2 2 2" xfId="6786"/>
    <cellStyle name="Porcentagem 6 4 2 2 2 3" xfId="6787"/>
    <cellStyle name="Porcentagem 6 4 2 2 2 4" xfId="3764"/>
    <cellStyle name="Porcentagem 6 4 2 2 3" xfId="6788"/>
    <cellStyle name="Porcentagem 6 4 2 2 4" xfId="6789"/>
    <cellStyle name="Porcentagem 6 4 2 2 5" xfId="3185"/>
    <cellStyle name="Porcentagem 6 4 2 3" xfId="1822"/>
    <cellStyle name="Porcentagem 6 4 2 3 2" xfId="6790"/>
    <cellStyle name="Porcentagem 6 4 2 3 3" xfId="6791"/>
    <cellStyle name="Porcentagem 6 4 2 3 4" xfId="3763"/>
    <cellStyle name="Porcentagem 6 4 2 4" xfId="6792"/>
    <cellStyle name="Porcentagem 6 4 2 5" xfId="6793"/>
    <cellStyle name="Porcentagem 6 4 2 6" xfId="2818"/>
    <cellStyle name="Porcentagem 6 4 3" xfId="920"/>
    <cellStyle name="Porcentagem 6 4 3 2" xfId="1824"/>
    <cellStyle name="Porcentagem 6 4 3 2 2" xfId="6794"/>
    <cellStyle name="Porcentagem 6 4 3 2 3" xfId="6795"/>
    <cellStyle name="Porcentagem 6 4 3 2 4" xfId="3765"/>
    <cellStyle name="Porcentagem 6 4 3 3" xfId="6796"/>
    <cellStyle name="Porcentagem 6 4 3 4" xfId="6797"/>
    <cellStyle name="Porcentagem 6 4 3 5" xfId="2956"/>
    <cellStyle name="Porcentagem 6 4 4" xfId="1821"/>
    <cellStyle name="Porcentagem 6 4 4 2" xfId="6798"/>
    <cellStyle name="Porcentagem 6 4 4 3" xfId="6799"/>
    <cellStyle name="Porcentagem 6 4 4 4" xfId="3762"/>
    <cellStyle name="Porcentagem 6 4 5" xfId="2227"/>
    <cellStyle name="Porcentagem 6 4 5 2" xfId="6800"/>
    <cellStyle name="Porcentagem 6 4 5 3" xfId="6801"/>
    <cellStyle name="Porcentagem 6 4 5 4" xfId="4064"/>
    <cellStyle name="Porcentagem 6 4 6" xfId="2371"/>
    <cellStyle name="Porcentagem 6 4 6 2" xfId="6802"/>
    <cellStyle name="Porcentagem 6 4 6 3" xfId="4199"/>
    <cellStyle name="Porcentagem 6 4 7" xfId="6803"/>
    <cellStyle name="Porcentagem 6 4 8" xfId="6804"/>
    <cellStyle name="Porcentagem 6 4 9" xfId="2683"/>
    <cellStyle name="Porcentagem 6 5" xfId="464"/>
    <cellStyle name="Porcentagem 6 5 2" xfId="1030"/>
    <cellStyle name="Porcentagem 6 5 2 2" xfId="1826"/>
    <cellStyle name="Porcentagem 6 5 2 2 2" xfId="6805"/>
    <cellStyle name="Porcentagem 6 5 2 2 3" xfId="6806"/>
    <cellStyle name="Porcentagem 6 5 2 2 4" xfId="3767"/>
    <cellStyle name="Porcentagem 6 5 2 3" xfId="6807"/>
    <cellStyle name="Porcentagem 6 5 2 4" xfId="6808"/>
    <cellStyle name="Porcentagem 6 5 2 5" xfId="3046"/>
    <cellStyle name="Porcentagem 6 5 3" xfId="1825"/>
    <cellStyle name="Porcentagem 6 5 3 2" xfId="6809"/>
    <cellStyle name="Porcentagem 6 5 3 3" xfId="6810"/>
    <cellStyle name="Porcentagem 6 5 3 4" xfId="3766"/>
    <cellStyle name="Porcentagem 6 5 4" xfId="6811"/>
    <cellStyle name="Porcentagem 6 5 5" xfId="6812"/>
    <cellStyle name="Porcentagem 6 5 6" xfId="2594"/>
    <cellStyle name="Porcentagem 6 6" xfId="677"/>
    <cellStyle name="Porcentagem 6 6 2" xfId="1143"/>
    <cellStyle name="Porcentagem 6 6 2 2" xfId="1828"/>
    <cellStyle name="Porcentagem 6 6 2 2 2" xfId="6813"/>
    <cellStyle name="Porcentagem 6 6 2 2 3" xfId="6814"/>
    <cellStyle name="Porcentagem 6 6 2 2 4" xfId="3769"/>
    <cellStyle name="Porcentagem 6 6 2 3" xfId="6815"/>
    <cellStyle name="Porcentagem 6 6 2 4" xfId="6816"/>
    <cellStyle name="Porcentagem 6 6 2 5" xfId="3096"/>
    <cellStyle name="Porcentagem 6 6 3" xfId="1827"/>
    <cellStyle name="Porcentagem 6 6 3 2" xfId="6817"/>
    <cellStyle name="Porcentagem 6 6 3 3" xfId="6818"/>
    <cellStyle name="Porcentagem 6 6 3 4" xfId="3768"/>
    <cellStyle name="Porcentagem 6 6 4" xfId="6819"/>
    <cellStyle name="Porcentagem 6 6 5" xfId="6820"/>
    <cellStyle name="Porcentagem 6 6 6" xfId="2729"/>
    <cellStyle name="Porcentagem 6 7" xfId="348"/>
    <cellStyle name="Porcentagem 6 7 2" xfId="973"/>
    <cellStyle name="Porcentagem 6 7 2 2" xfId="1830"/>
    <cellStyle name="Porcentagem 6 7 2 2 2" xfId="6821"/>
    <cellStyle name="Porcentagem 6 7 2 2 3" xfId="6822"/>
    <cellStyle name="Porcentagem 6 7 2 2 4" xfId="3771"/>
    <cellStyle name="Porcentagem 6 7 2 3" xfId="6823"/>
    <cellStyle name="Porcentagem 6 7 2 4" xfId="6824"/>
    <cellStyle name="Porcentagem 6 7 2 5" xfId="3002"/>
    <cellStyle name="Porcentagem 6 7 3" xfId="1829"/>
    <cellStyle name="Porcentagem 6 7 3 2" xfId="6825"/>
    <cellStyle name="Porcentagem 6 7 3 3" xfId="6826"/>
    <cellStyle name="Porcentagem 6 7 3 4" xfId="3770"/>
    <cellStyle name="Porcentagem 6 7 4" xfId="6827"/>
    <cellStyle name="Porcentagem 6 7 5" xfId="6828"/>
    <cellStyle name="Porcentagem 6 7 6" xfId="2545"/>
    <cellStyle name="Porcentagem 6 8" xfId="826"/>
    <cellStyle name="Porcentagem 6 8 2" xfId="1831"/>
    <cellStyle name="Porcentagem 6 8 2 2" xfId="6829"/>
    <cellStyle name="Porcentagem 6 8 2 3" xfId="6830"/>
    <cellStyle name="Porcentagem 6 8 2 4" xfId="3772"/>
    <cellStyle name="Porcentagem 6 8 3" xfId="6831"/>
    <cellStyle name="Porcentagem 6 8 4" xfId="6832"/>
    <cellStyle name="Porcentagem 6 8 5" xfId="2867"/>
    <cellStyle name="Porcentagem 6 9" xfId="1293"/>
    <cellStyle name="Porcentagem 6 9 2" xfId="6833"/>
    <cellStyle name="Porcentagem 6 9 3" xfId="6834"/>
    <cellStyle name="Porcentagem 6 9 4" xfId="3234"/>
    <cellStyle name="Porcentagem 7" xfId="255"/>
    <cellStyle name="Porcentagem 7 2" xfId="995"/>
    <cellStyle name="Porcentagem 8" xfId="2243"/>
    <cellStyle name="Result" xfId="12"/>
    <cellStyle name="Result2" xfId="13"/>
    <cellStyle name="Saída 2" xfId="2091"/>
    <cellStyle name="Sep. milhar [0]" xfId="90"/>
    <cellStyle name="Separador de m" xfId="91"/>
    <cellStyle name="Separador de milhares" xfId="14" builtinId="3"/>
    <cellStyle name="Separador de milhares 2" xfId="15"/>
    <cellStyle name="Separador de milhares 2 2" xfId="21"/>
    <cellStyle name="Separador de milhares 2 2 2" xfId="577"/>
    <cellStyle name="Separador de milhares 2 2 2 2" xfId="1103"/>
    <cellStyle name="Separador de milhares 2 2 3" xfId="466"/>
    <cellStyle name="Separador de milhares 2 2 4" xfId="350"/>
    <cellStyle name="Separador de milhares 2 3" xfId="576"/>
    <cellStyle name="Separador de milhares 2 3 2" xfId="1102"/>
    <cellStyle name="Separador de milhares 2 4" xfId="380"/>
    <cellStyle name="Separador de milhares 2 5" xfId="264"/>
    <cellStyle name="Separador de milhares 3" xfId="22"/>
    <cellStyle name="Separador de milhares 4" xfId="16"/>
    <cellStyle name="Sepavador de milhares [0]_Pasta2" xfId="92"/>
    <cellStyle name="Standard_RP100_01 (metr.)" xfId="93"/>
    <cellStyle name="Texto de Aviso 2" xfId="2092"/>
    <cellStyle name="Texto Explicativo 2" xfId="2093"/>
    <cellStyle name="Título 1 2" xfId="2094"/>
    <cellStyle name="Título 2 2" xfId="2095"/>
    <cellStyle name="Título 3 2" xfId="2096"/>
    <cellStyle name="Título 4 2" xfId="2097"/>
    <cellStyle name="Titulo1" xfId="94"/>
    <cellStyle name="Titulo2" xfId="95"/>
    <cellStyle name="Vírgula 10" xfId="97"/>
    <cellStyle name="Vírgula 10 10" xfId="239"/>
    <cellStyle name="Vírgula 10 10 2" xfId="6835"/>
    <cellStyle name="Vírgula 10 10 3" xfId="6836"/>
    <cellStyle name="Vírgula 10 10 4" xfId="2503"/>
    <cellStyle name="Vírgula 10 11" xfId="2135"/>
    <cellStyle name="Vírgula 10 11 2" xfId="6837"/>
    <cellStyle name="Vírgula 10 11 3" xfId="6838"/>
    <cellStyle name="Vírgula 10 11 4" xfId="3976"/>
    <cellStyle name="Vírgula 10 12" xfId="2284"/>
    <cellStyle name="Vírgula 10 12 2" xfId="6839"/>
    <cellStyle name="Vírgula 10 12 3" xfId="4112"/>
    <cellStyle name="Vírgula 10 13" xfId="2399"/>
    <cellStyle name="Vírgula 10 13 2" xfId="6840"/>
    <cellStyle name="Vírgula 10 14" xfId="6841"/>
    <cellStyle name="Vírgula 10 15" xfId="2439"/>
    <cellStyle name="Vírgula 10 2" xfId="146"/>
    <cellStyle name="Vírgula 10 2 10" xfId="2136"/>
    <cellStyle name="Vírgula 10 2 10 2" xfId="6842"/>
    <cellStyle name="Vírgula 10 2 10 3" xfId="6843"/>
    <cellStyle name="Vírgula 10 2 10 4" xfId="3977"/>
    <cellStyle name="Vírgula 10 2 11" xfId="2285"/>
    <cellStyle name="Vírgula 10 2 11 2" xfId="6844"/>
    <cellStyle name="Vírgula 10 2 11 3" xfId="4113"/>
    <cellStyle name="Vírgula 10 2 12" xfId="2422"/>
    <cellStyle name="Vírgula 10 2 12 2" xfId="6845"/>
    <cellStyle name="Vírgula 10 2 13" xfId="6846"/>
    <cellStyle name="Vírgula 10 2 14" xfId="2466"/>
    <cellStyle name="Vírgula 10 2 2" xfId="579"/>
    <cellStyle name="Vírgula 10 2 2 2" xfId="728"/>
    <cellStyle name="Vírgula 10 2 2 2 2" xfId="1193"/>
    <cellStyle name="Vírgula 10 2 2 2 2 2" xfId="1834"/>
    <cellStyle name="Vírgula 10 2 2 2 2 2 2" xfId="6847"/>
    <cellStyle name="Vírgula 10 2 2 2 2 2 3" xfId="6848"/>
    <cellStyle name="Vírgula 10 2 2 2 2 2 4" xfId="3775"/>
    <cellStyle name="Vírgula 10 2 2 2 2 3" xfId="6849"/>
    <cellStyle name="Vírgula 10 2 2 2 2 4" xfId="6850"/>
    <cellStyle name="Vírgula 10 2 2 2 2 5" xfId="3146"/>
    <cellStyle name="Vírgula 10 2 2 2 3" xfId="1833"/>
    <cellStyle name="Vírgula 10 2 2 2 3 2" xfId="6851"/>
    <cellStyle name="Vírgula 10 2 2 2 3 3" xfId="6852"/>
    <cellStyle name="Vírgula 10 2 2 2 3 4" xfId="3774"/>
    <cellStyle name="Vírgula 10 2 2 2 4" xfId="6853"/>
    <cellStyle name="Vírgula 10 2 2 2 5" xfId="6854"/>
    <cellStyle name="Vírgula 10 2 2 2 6" xfId="2779"/>
    <cellStyle name="Vírgula 10 2 2 3" xfId="880"/>
    <cellStyle name="Vírgula 10 2 2 3 2" xfId="1835"/>
    <cellStyle name="Vírgula 10 2 2 3 2 2" xfId="6855"/>
    <cellStyle name="Vírgula 10 2 2 3 2 3" xfId="6856"/>
    <cellStyle name="Vírgula 10 2 2 3 2 4" xfId="3776"/>
    <cellStyle name="Vírgula 10 2 2 3 3" xfId="6857"/>
    <cellStyle name="Vírgula 10 2 2 3 4" xfId="6858"/>
    <cellStyle name="Vírgula 10 2 2 3 5" xfId="2917"/>
    <cellStyle name="Vírgula 10 2 2 4" xfId="1832"/>
    <cellStyle name="Vírgula 10 2 2 4 2" xfId="6859"/>
    <cellStyle name="Vírgula 10 2 2 4 3" xfId="6860"/>
    <cellStyle name="Vírgula 10 2 2 4 4" xfId="3773"/>
    <cellStyle name="Vírgula 10 2 2 5" xfId="2188"/>
    <cellStyle name="Vírgula 10 2 2 5 2" xfId="6861"/>
    <cellStyle name="Vírgula 10 2 2 5 3" xfId="6862"/>
    <cellStyle name="Vírgula 10 2 2 5 4" xfId="4025"/>
    <cellStyle name="Vírgula 10 2 2 6" xfId="2332"/>
    <cellStyle name="Vírgula 10 2 2 6 2" xfId="6863"/>
    <cellStyle name="Vírgula 10 2 2 6 3" xfId="4160"/>
    <cellStyle name="Vírgula 10 2 2 7" xfId="6864"/>
    <cellStyle name="Vírgula 10 2 2 8" xfId="6865"/>
    <cellStyle name="Vírgula 10 2 2 9" xfId="2644"/>
    <cellStyle name="Vírgula 10 2 3" xfId="629"/>
    <cellStyle name="Vírgula 10 2 3 2" xfId="770"/>
    <cellStyle name="Vírgula 10 2 3 2 2" xfId="1235"/>
    <cellStyle name="Vírgula 10 2 3 2 2 2" xfId="1838"/>
    <cellStyle name="Vírgula 10 2 3 2 2 2 2" xfId="6866"/>
    <cellStyle name="Vírgula 10 2 3 2 2 2 3" xfId="6867"/>
    <cellStyle name="Vírgula 10 2 3 2 2 2 4" xfId="3779"/>
    <cellStyle name="Vírgula 10 2 3 2 2 3" xfId="6868"/>
    <cellStyle name="Vírgula 10 2 3 2 2 4" xfId="6869"/>
    <cellStyle name="Vírgula 10 2 3 2 2 5" xfId="3188"/>
    <cellStyle name="Vírgula 10 2 3 2 3" xfId="1837"/>
    <cellStyle name="Vírgula 10 2 3 2 3 2" xfId="6870"/>
    <cellStyle name="Vírgula 10 2 3 2 3 3" xfId="6871"/>
    <cellStyle name="Vírgula 10 2 3 2 3 4" xfId="3778"/>
    <cellStyle name="Vírgula 10 2 3 2 4" xfId="6872"/>
    <cellStyle name="Vírgula 10 2 3 2 5" xfId="6873"/>
    <cellStyle name="Vírgula 10 2 3 2 6" xfId="2821"/>
    <cellStyle name="Vírgula 10 2 3 3" xfId="923"/>
    <cellStyle name="Vírgula 10 2 3 3 2" xfId="1839"/>
    <cellStyle name="Vírgula 10 2 3 3 2 2" xfId="6874"/>
    <cellStyle name="Vírgula 10 2 3 3 2 3" xfId="6875"/>
    <cellStyle name="Vírgula 10 2 3 3 2 4" xfId="3780"/>
    <cellStyle name="Vírgula 10 2 3 3 3" xfId="6876"/>
    <cellStyle name="Vírgula 10 2 3 3 4" xfId="6877"/>
    <cellStyle name="Vírgula 10 2 3 3 5" xfId="2959"/>
    <cellStyle name="Vírgula 10 2 3 4" xfId="1836"/>
    <cellStyle name="Vírgula 10 2 3 4 2" xfId="6878"/>
    <cellStyle name="Vírgula 10 2 3 4 3" xfId="6879"/>
    <cellStyle name="Vírgula 10 2 3 4 4" xfId="3777"/>
    <cellStyle name="Vírgula 10 2 3 5" xfId="2230"/>
    <cellStyle name="Vírgula 10 2 3 5 2" xfId="6880"/>
    <cellStyle name="Vírgula 10 2 3 5 3" xfId="6881"/>
    <cellStyle name="Vírgula 10 2 3 5 4" xfId="4067"/>
    <cellStyle name="Vírgula 10 2 3 6" xfId="2374"/>
    <cellStyle name="Vírgula 10 2 3 6 2" xfId="6882"/>
    <cellStyle name="Vírgula 10 2 3 6 3" xfId="4202"/>
    <cellStyle name="Vírgula 10 2 3 7" xfId="6883"/>
    <cellStyle name="Vírgula 10 2 3 8" xfId="6884"/>
    <cellStyle name="Vírgula 10 2 3 9" xfId="2686"/>
    <cellStyle name="Vírgula 10 2 4" xfId="468"/>
    <cellStyle name="Vírgula 10 2 4 2" xfId="1033"/>
    <cellStyle name="Vírgula 10 2 4 2 2" xfId="1841"/>
    <cellStyle name="Vírgula 10 2 4 2 2 2" xfId="6885"/>
    <cellStyle name="Vírgula 10 2 4 2 2 3" xfId="6886"/>
    <cellStyle name="Vírgula 10 2 4 2 2 4" xfId="3782"/>
    <cellStyle name="Vírgula 10 2 4 2 3" xfId="6887"/>
    <cellStyle name="Vírgula 10 2 4 2 4" xfId="6888"/>
    <cellStyle name="Vírgula 10 2 4 2 5" xfId="3049"/>
    <cellStyle name="Vírgula 10 2 4 3" xfId="1840"/>
    <cellStyle name="Vírgula 10 2 4 3 2" xfId="6889"/>
    <cellStyle name="Vírgula 10 2 4 3 3" xfId="6890"/>
    <cellStyle name="Vírgula 10 2 4 3 4" xfId="3781"/>
    <cellStyle name="Vírgula 10 2 4 4" xfId="6891"/>
    <cellStyle name="Vírgula 10 2 4 5" xfId="6892"/>
    <cellStyle name="Vírgula 10 2 4 6" xfId="2597"/>
    <cellStyle name="Vírgula 10 2 5" xfId="680"/>
    <cellStyle name="Vírgula 10 2 5 2" xfId="1146"/>
    <cellStyle name="Vírgula 10 2 5 2 2" xfId="1843"/>
    <cellStyle name="Vírgula 10 2 5 2 2 2" xfId="6893"/>
    <cellStyle name="Vírgula 10 2 5 2 2 3" xfId="6894"/>
    <cellStyle name="Vírgula 10 2 5 2 2 4" xfId="3784"/>
    <cellStyle name="Vírgula 10 2 5 2 3" xfId="6895"/>
    <cellStyle name="Vírgula 10 2 5 2 4" xfId="6896"/>
    <cellStyle name="Vírgula 10 2 5 2 5" xfId="3099"/>
    <cellStyle name="Vírgula 10 2 5 3" xfId="1842"/>
    <cellStyle name="Vírgula 10 2 5 3 2" xfId="6897"/>
    <cellStyle name="Vírgula 10 2 5 3 3" xfId="6898"/>
    <cellStyle name="Vírgula 10 2 5 3 4" xfId="3783"/>
    <cellStyle name="Vírgula 10 2 5 4" xfId="6899"/>
    <cellStyle name="Vírgula 10 2 5 5" xfId="6900"/>
    <cellStyle name="Vírgula 10 2 5 6" xfId="2732"/>
    <cellStyle name="Vírgula 10 2 6" xfId="352"/>
    <cellStyle name="Vírgula 10 2 6 2" xfId="976"/>
    <cellStyle name="Vírgula 10 2 6 2 2" xfId="1845"/>
    <cellStyle name="Vírgula 10 2 6 2 2 2" xfId="6901"/>
    <cellStyle name="Vírgula 10 2 6 2 2 3" xfId="6902"/>
    <cellStyle name="Vírgula 10 2 6 2 2 4" xfId="3786"/>
    <cellStyle name="Vírgula 10 2 6 2 3" xfId="6903"/>
    <cellStyle name="Vírgula 10 2 6 2 4" xfId="6904"/>
    <cellStyle name="Vírgula 10 2 6 2 5" xfId="3005"/>
    <cellStyle name="Vírgula 10 2 6 3" xfId="1844"/>
    <cellStyle name="Vírgula 10 2 6 3 2" xfId="6905"/>
    <cellStyle name="Vírgula 10 2 6 3 3" xfId="6906"/>
    <cellStyle name="Vírgula 10 2 6 3 4" xfId="3785"/>
    <cellStyle name="Vírgula 10 2 6 4" xfId="6907"/>
    <cellStyle name="Vírgula 10 2 6 5" xfId="6908"/>
    <cellStyle name="Vírgula 10 2 6 6" xfId="2548"/>
    <cellStyle name="Vírgula 10 2 7" xfId="830"/>
    <cellStyle name="Vírgula 10 2 7 2" xfId="1846"/>
    <cellStyle name="Vírgula 10 2 7 2 2" xfId="6909"/>
    <cellStyle name="Vírgula 10 2 7 2 3" xfId="6910"/>
    <cellStyle name="Vírgula 10 2 7 2 4" xfId="3787"/>
    <cellStyle name="Vírgula 10 2 7 3" xfId="6911"/>
    <cellStyle name="Vírgula 10 2 7 4" xfId="6912"/>
    <cellStyle name="Vírgula 10 2 7 5" xfId="2870"/>
    <cellStyle name="Vírgula 10 2 8" xfId="1296"/>
    <cellStyle name="Vírgula 10 2 8 2" xfId="6913"/>
    <cellStyle name="Vírgula 10 2 8 3" xfId="6914"/>
    <cellStyle name="Vírgula 10 2 8 4" xfId="3237"/>
    <cellStyle name="Vírgula 10 2 9" xfId="240"/>
    <cellStyle name="Vírgula 10 2 9 2" xfId="6915"/>
    <cellStyle name="Vírgula 10 2 9 3" xfId="6916"/>
    <cellStyle name="Vírgula 10 2 9 4" xfId="2504"/>
    <cellStyle name="Vírgula 10 3" xfId="578"/>
    <cellStyle name="Vírgula 10 3 2" xfId="727"/>
    <cellStyle name="Vírgula 10 3 2 2" xfId="1192"/>
    <cellStyle name="Vírgula 10 3 2 2 2" xfId="1849"/>
    <cellStyle name="Vírgula 10 3 2 2 2 2" xfId="6917"/>
    <cellStyle name="Vírgula 10 3 2 2 2 3" xfId="6918"/>
    <cellStyle name="Vírgula 10 3 2 2 2 4" xfId="3790"/>
    <cellStyle name="Vírgula 10 3 2 2 3" xfId="6919"/>
    <cellStyle name="Vírgula 10 3 2 2 4" xfId="6920"/>
    <cellStyle name="Vírgula 10 3 2 2 5" xfId="3145"/>
    <cellStyle name="Vírgula 10 3 2 3" xfId="1848"/>
    <cellStyle name="Vírgula 10 3 2 3 2" xfId="6921"/>
    <cellStyle name="Vírgula 10 3 2 3 3" xfId="6922"/>
    <cellStyle name="Vírgula 10 3 2 3 4" xfId="3789"/>
    <cellStyle name="Vírgula 10 3 2 4" xfId="6923"/>
    <cellStyle name="Vírgula 10 3 2 5" xfId="6924"/>
    <cellStyle name="Vírgula 10 3 2 6" xfId="2778"/>
    <cellStyle name="Vírgula 10 3 3" xfId="879"/>
    <cellStyle name="Vírgula 10 3 3 2" xfId="1850"/>
    <cellStyle name="Vírgula 10 3 3 2 2" xfId="6925"/>
    <cellStyle name="Vírgula 10 3 3 2 3" xfId="6926"/>
    <cellStyle name="Vírgula 10 3 3 2 4" xfId="3791"/>
    <cellStyle name="Vírgula 10 3 3 3" xfId="6927"/>
    <cellStyle name="Vírgula 10 3 3 4" xfId="6928"/>
    <cellStyle name="Vírgula 10 3 3 5" xfId="2916"/>
    <cellStyle name="Vírgula 10 3 4" xfId="1847"/>
    <cellStyle name="Vírgula 10 3 4 2" xfId="6929"/>
    <cellStyle name="Vírgula 10 3 4 3" xfId="6930"/>
    <cellStyle name="Vírgula 10 3 4 4" xfId="3788"/>
    <cellStyle name="Vírgula 10 3 5" xfId="2187"/>
    <cellStyle name="Vírgula 10 3 5 2" xfId="6931"/>
    <cellStyle name="Vírgula 10 3 5 3" xfId="6932"/>
    <cellStyle name="Vírgula 10 3 5 4" xfId="4024"/>
    <cellStyle name="Vírgula 10 3 6" xfId="2331"/>
    <cellStyle name="Vírgula 10 3 6 2" xfId="6933"/>
    <cellStyle name="Vírgula 10 3 6 3" xfId="4159"/>
    <cellStyle name="Vírgula 10 3 7" xfId="6934"/>
    <cellStyle name="Vírgula 10 3 8" xfId="6935"/>
    <cellStyle name="Vírgula 10 3 9" xfId="2643"/>
    <cellStyle name="Vírgula 10 4" xfId="628"/>
    <cellStyle name="Vírgula 10 4 2" xfId="769"/>
    <cellStyle name="Vírgula 10 4 2 2" xfId="1234"/>
    <cellStyle name="Vírgula 10 4 2 2 2" xfId="1853"/>
    <cellStyle name="Vírgula 10 4 2 2 2 2" xfId="6936"/>
    <cellStyle name="Vírgula 10 4 2 2 2 3" xfId="6937"/>
    <cellStyle name="Vírgula 10 4 2 2 2 4" xfId="3794"/>
    <cellStyle name="Vírgula 10 4 2 2 3" xfId="6938"/>
    <cellStyle name="Vírgula 10 4 2 2 4" xfId="6939"/>
    <cellStyle name="Vírgula 10 4 2 2 5" xfId="3187"/>
    <cellStyle name="Vírgula 10 4 2 3" xfId="1852"/>
    <cellStyle name="Vírgula 10 4 2 3 2" xfId="6940"/>
    <cellStyle name="Vírgula 10 4 2 3 3" xfId="6941"/>
    <cellStyle name="Vírgula 10 4 2 3 4" xfId="3793"/>
    <cellStyle name="Vírgula 10 4 2 4" xfId="6942"/>
    <cellStyle name="Vírgula 10 4 2 5" xfId="6943"/>
    <cellStyle name="Vírgula 10 4 2 6" xfId="2820"/>
    <cellStyle name="Vírgula 10 4 3" xfId="922"/>
    <cellStyle name="Vírgula 10 4 3 2" xfId="1854"/>
    <cellStyle name="Vírgula 10 4 3 2 2" xfId="6944"/>
    <cellStyle name="Vírgula 10 4 3 2 3" xfId="6945"/>
    <cellStyle name="Vírgula 10 4 3 2 4" xfId="3795"/>
    <cellStyle name="Vírgula 10 4 3 3" xfId="6946"/>
    <cellStyle name="Vírgula 10 4 3 4" xfId="6947"/>
    <cellStyle name="Vírgula 10 4 3 5" xfId="2958"/>
    <cellStyle name="Vírgula 10 4 4" xfId="1851"/>
    <cellStyle name="Vírgula 10 4 4 2" xfId="6948"/>
    <cellStyle name="Vírgula 10 4 4 3" xfId="6949"/>
    <cellStyle name="Vírgula 10 4 4 4" xfId="3792"/>
    <cellStyle name="Vírgula 10 4 5" xfId="2229"/>
    <cellStyle name="Vírgula 10 4 5 2" xfId="6950"/>
    <cellStyle name="Vírgula 10 4 5 3" xfId="6951"/>
    <cellStyle name="Vírgula 10 4 5 4" xfId="4066"/>
    <cellStyle name="Vírgula 10 4 6" xfId="2373"/>
    <cellStyle name="Vírgula 10 4 6 2" xfId="6952"/>
    <cellStyle name="Vírgula 10 4 6 3" xfId="4201"/>
    <cellStyle name="Vírgula 10 4 7" xfId="6953"/>
    <cellStyle name="Vírgula 10 4 8" xfId="6954"/>
    <cellStyle name="Vírgula 10 4 9" xfId="2685"/>
    <cellStyle name="Vírgula 10 5" xfId="467"/>
    <cellStyle name="Vírgula 10 5 2" xfId="1032"/>
    <cellStyle name="Vírgula 10 5 2 2" xfId="1856"/>
    <cellStyle name="Vírgula 10 5 2 2 2" xfId="6955"/>
    <cellStyle name="Vírgula 10 5 2 2 3" xfId="6956"/>
    <cellStyle name="Vírgula 10 5 2 2 4" xfId="3797"/>
    <cellStyle name="Vírgula 10 5 2 3" xfId="6957"/>
    <cellStyle name="Vírgula 10 5 2 4" xfId="6958"/>
    <cellStyle name="Vírgula 10 5 2 5" xfId="3048"/>
    <cellStyle name="Vírgula 10 5 3" xfId="1855"/>
    <cellStyle name="Vírgula 10 5 3 2" xfId="6959"/>
    <cellStyle name="Vírgula 10 5 3 3" xfId="6960"/>
    <cellStyle name="Vírgula 10 5 3 4" xfId="3796"/>
    <cellStyle name="Vírgula 10 5 4" xfId="6961"/>
    <cellStyle name="Vírgula 10 5 5" xfId="6962"/>
    <cellStyle name="Vírgula 10 5 6" xfId="2596"/>
    <cellStyle name="Vírgula 10 6" xfId="679"/>
    <cellStyle name="Vírgula 10 6 2" xfId="1145"/>
    <cellStyle name="Vírgula 10 6 2 2" xfId="1858"/>
    <cellStyle name="Vírgula 10 6 2 2 2" xfId="6963"/>
    <cellStyle name="Vírgula 10 6 2 2 3" xfId="6964"/>
    <cellStyle name="Vírgula 10 6 2 2 4" xfId="3799"/>
    <cellStyle name="Vírgula 10 6 2 3" xfId="6965"/>
    <cellStyle name="Vírgula 10 6 2 4" xfId="6966"/>
    <cellStyle name="Vírgula 10 6 2 5" xfId="3098"/>
    <cellStyle name="Vírgula 10 6 3" xfId="1857"/>
    <cellStyle name="Vírgula 10 6 3 2" xfId="6967"/>
    <cellStyle name="Vírgula 10 6 3 3" xfId="6968"/>
    <cellStyle name="Vírgula 10 6 3 4" xfId="3798"/>
    <cellStyle name="Vírgula 10 6 4" xfId="6969"/>
    <cellStyle name="Vírgula 10 6 5" xfId="6970"/>
    <cellStyle name="Vírgula 10 6 6" xfId="2731"/>
    <cellStyle name="Vírgula 10 7" xfId="351"/>
    <cellStyle name="Vírgula 10 7 2" xfId="975"/>
    <cellStyle name="Vírgula 10 7 2 2" xfId="1860"/>
    <cellStyle name="Vírgula 10 7 2 2 2" xfId="6971"/>
    <cellStyle name="Vírgula 10 7 2 2 3" xfId="6972"/>
    <cellStyle name="Vírgula 10 7 2 2 4" xfId="3801"/>
    <cellStyle name="Vírgula 10 7 2 3" xfId="6973"/>
    <cellStyle name="Vírgula 10 7 2 4" xfId="6974"/>
    <cellStyle name="Vírgula 10 7 2 5" xfId="3004"/>
    <cellStyle name="Vírgula 10 7 3" xfId="1859"/>
    <cellStyle name="Vírgula 10 7 3 2" xfId="6975"/>
    <cellStyle name="Vírgula 10 7 3 3" xfId="6976"/>
    <cellStyle name="Vírgula 10 7 3 4" xfId="3800"/>
    <cellStyle name="Vírgula 10 7 4" xfId="6977"/>
    <cellStyle name="Vírgula 10 7 5" xfId="6978"/>
    <cellStyle name="Vírgula 10 7 6" xfId="2547"/>
    <cellStyle name="Vírgula 10 8" xfId="829"/>
    <cellStyle name="Vírgula 10 8 2" xfId="1861"/>
    <cellStyle name="Vírgula 10 8 2 2" xfId="6979"/>
    <cellStyle name="Vírgula 10 8 2 3" xfId="6980"/>
    <cellStyle name="Vírgula 10 8 2 4" xfId="3802"/>
    <cellStyle name="Vírgula 10 8 3" xfId="6981"/>
    <cellStyle name="Vírgula 10 8 4" xfId="6982"/>
    <cellStyle name="Vírgula 10 8 5" xfId="2869"/>
    <cellStyle name="Vírgula 10 9" xfId="1295"/>
    <cellStyle name="Vírgula 10 9 2" xfId="6983"/>
    <cellStyle name="Vírgula 10 9 3" xfId="6984"/>
    <cellStyle name="Vírgula 10 9 4" xfId="3236"/>
    <cellStyle name="Vírgula 11" xfId="131"/>
    <cellStyle name="Vírgula 11 2" xfId="580"/>
    <cellStyle name="Vírgula 11 2 2" xfId="1104"/>
    <cellStyle name="Vírgula 11 3" xfId="469"/>
    <cellStyle name="Vírgula 11 4" xfId="353"/>
    <cellStyle name="Vírgula 12" xfId="134"/>
    <cellStyle name="Vírgula 12 10" xfId="2137"/>
    <cellStyle name="Vírgula 12 10 2" xfId="6985"/>
    <cellStyle name="Vírgula 12 10 3" xfId="6986"/>
    <cellStyle name="Vírgula 12 10 4" xfId="3978"/>
    <cellStyle name="Vírgula 12 11" xfId="2286"/>
    <cellStyle name="Vírgula 12 11 2" xfId="6987"/>
    <cellStyle name="Vírgula 12 11 3" xfId="4114"/>
    <cellStyle name="Vírgula 12 12" xfId="2423"/>
    <cellStyle name="Vírgula 12 12 2" xfId="6988"/>
    <cellStyle name="Vírgula 12 13" xfId="6989"/>
    <cellStyle name="Vírgula 12 14" xfId="2454"/>
    <cellStyle name="Vírgula 12 2" xfId="581"/>
    <cellStyle name="Vírgula 12 2 2" xfId="729"/>
    <cellStyle name="Vírgula 12 2 2 2" xfId="1194"/>
    <cellStyle name="Vírgula 12 2 2 2 2" xfId="1864"/>
    <cellStyle name="Vírgula 12 2 2 2 2 2" xfId="6990"/>
    <cellStyle name="Vírgula 12 2 2 2 2 3" xfId="6991"/>
    <cellStyle name="Vírgula 12 2 2 2 2 4" xfId="3805"/>
    <cellStyle name="Vírgula 12 2 2 2 3" xfId="6992"/>
    <cellStyle name="Vírgula 12 2 2 2 4" xfId="6993"/>
    <cellStyle name="Vírgula 12 2 2 2 5" xfId="3147"/>
    <cellStyle name="Vírgula 12 2 2 3" xfId="1863"/>
    <cellStyle name="Vírgula 12 2 2 3 2" xfId="6994"/>
    <cellStyle name="Vírgula 12 2 2 3 3" xfId="6995"/>
    <cellStyle name="Vírgula 12 2 2 3 4" xfId="3804"/>
    <cellStyle name="Vírgula 12 2 2 4" xfId="6996"/>
    <cellStyle name="Vírgula 12 2 2 5" xfId="6997"/>
    <cellStyle name="Vírgula 12 2 2 6" xfId="2780"/>
    <cellStyle name="Vírgula 12 2 3" xfId="881"/>
    <cellStyle name="Vírgula 12 2 3 2" xfId="1865"/>
    <cellStyle name="Vírgula 12 2 3 2 2" xfId="6998"/>
    <cellStyle name="Vírgula 12 2 3 2 3" xfId="6999"/>
    <cellStyle name="Vírgula 12 2 3 2 4" xfId="3806"/>
    <cellStyle name="Vírgula 12 2 3 3" xfId="7000"/>
    <cellStyle name="Vírgula 12 2 3 4" xfId="7001"/>
    <cellStyle name="Vírgula 12 2 3 5" xfId="2918"/>
    <cellStyle name="Vírgula 12 2 4" xfId="1862"/>
    <cellStyle name="Vírgula 12 2 4 2" xfId="7002"/>
    <cellStyle name="Vírgula 12 2 4 3" xfId="7003"/>
    <cellStyle name="Vírgula 12 2 4 4" xfId="3803"/>
    <cellStyle name="Vírgula 12 2 5" xfId="2189"/>
    <cellStyle name="Vírgula 12 2 5 2" xfId="7004"/>
    <cellStyle name="Vírgula 12 2 5 3" xfId="7005"/>
    <cellStyle name="Vírgula 12 2 5 4" xfId="4026"/>
    <cellStyle name="Vírgula 12 2 6" xfId="2333"/>
    <cellStyle name="Vírgula 12 2 6 2" xfId="7006"/>
    <cellStyle name="Vírgula 12 2 6 3" xfId="4161"/>
    <cellStyle name="Vírgula 12 2 7" xfId="7007"/>
    <cellStyle name="Vírgula 12 2 8" xfId="7008"/>
    <cellStyle name="Vírgula 12 2 9" xfId="2645"/>
    <cellStyle name="Vírgula 12 3" xfId="630"/>
    <cellStyle name="Vírgula 12 3 2" xfId="771"/>
    <cellStyle name="Vírgula 12 3 2 2" xfId="1236"/>
    <cellStyle name="Vírgula 12 3 2 2 2" xfId="1868"/>
    <cellStyle name="Vírgula 12 3 2 2 2 2" xfId="7009"/>
    <cellStyle name="Vírgula 12 3 2 2 2 3" xfId="7010"/>
    <cellStyle name="Vírgula 12 3 2 2 2 4" xfId="3809"/>
    <cellStyle name="Vírgula 12 3 2 2 3" xfId="7011"/>
    <cellStyle name="Vírgula 12 3 2 2 4" xfId="7012"/>
    <cellStyle name="Vírgula 12 3 2 2 5" xfId="3189"/>
    <cellStyle name="Vírgula 12 3 2 3" xfId="1867"/>
    <cellStyle name="Vírgula 12 3 2 3 2" xfId="7013"/>
    <cellStyle name="Vírgula 12 3 2 3 3" xfId="7014"/>
    <cellStyle name="Vírgula 12 3 2 3 4" xfId="3808"/>
    <cellStyle name="Vírgula 12 3 2 4" xfId="7015"/>
    <cellStyle name="Vírgula 12 3 2 5" xfId="7016"/>
    <cellStyle name="Vírgula 12 3 2 6" xfId="2822"/>
    <cellStyle name="Vírgula 12 3 3" xfId="924"/>
    <cellStyle name="Vírgula 12 3 3 2" xfId="1869"/>
    <cellStyle name="Vírgula 12 3 3 2 2" xfId="7017"/>
    <cellStyle name="Vírgula 12 3 3 2 3" xfId="7018"/>
    <cellStyle name="Vírgula 12 3 3 2 4" xfId="3810"/>
    <cellStyle name="Vírgula 12 3 3 3" xfId="7019"/>
    <cellStyle name="Vírgula 12 3 3 4" xfId="7020"/>
    <cellStyle name="Vírgula 12 3 3 5" xfId="2960"/>
    <cellStyle name="Vírgula 12 3 4" xfId="1866"/>
    <cellStyle name="Vírgula 12 3 4 2" xfId="7021"/>
    <cellStyle name="Vírgula 12 3 4 3" xfId="7022"/>
    <cellStyle name="Vírgula 12 3 4 4" xfId="3807"/>
    <cellStyle name="Vírgula 12 3 5" xfId="2231"/>
    <cellStyle name="Vírgula 12 3 5 2" xfId="7023"/>
    <cellStyle name="Vírgula 12 3 5 3" xfId="7024"/>
    <cellStyle name="Vírgula 12 3 5 4" xfId="4068"/>
    <cellStyle name="Vírgula 12 3 6" xfId="2375"/>
    <cellStyle name="Vírgula 12 3 6 2" xfId="7025"/>
    <cellStyle name="Vírgula 12 3 6 3" xfId="4203"/>
    <cellStyle name="Vírgula 12 3 7" xfId="7026"/>
    <cellStyle name="Vírgula 12 3 8" xfId="7027"/>
    <cellStyle name="Vírgula 12 3 9" xfId="2687"/>
    <cellStyle name="Vírgula 12 4" xfId="470"/>
    <cellStyle name="Vírgula 12 4 2" xfId="1034"/>
    <cellStyle name="Vírgula 12 4 2 2" xfId="1871"/>
    <cellStyle name="Vírgula 12 4 2 2 2" xfId="7028"/>
    <cellStyle name="Vírgula 12 4 2 2 3" xfId="7029"/>
    <cellStyle name="Vírgula 12 4 2 2 4" xfId="3812"/>
    <cellStyle name="Vírgula 12 4 2 3" xfId="7030"/>
    <cellStyle name="Vírgula 12 4 2 4" xfId="7031"/>
    <cellStyle name="Vírgula 12 4 2 5" xfId="3050"/>
    <cellStyle name="Vírgula 12 4 3" xfId="1870"/>
    <cellStyle name="Vírgula 12 4 3 2" xfId="7032"/>
    <cellStyle name="Vírgula 12 4 3 3" xfId="7033"/>
    <cellStyle name="Vírgula 12 4 3 4" xfId="3811"/>
    <cellStyle name="Vírgula 12 4 4" xfId="7034"/>
    <cellStyle name="Vírgula 12 4 5" xfId="7035"/>
    <cellStyle name="Vírgula 12 4 6" xfId="2598"/>
    <cellStyle name="Vírgula 12 5" xfId="681"/>
    <cellStyle name="Vírgula 12 5 2" xfId="1147"/>
    <cellStyle name="Vírgula 12 5 2 2" xfId="1873"/>
    <cellStyle name="Vírgula 12 5 2 2 2" xfId="7036"/>
    <cellStyle name="Vírgula 12 5 2 2 3" xfId="7037"/>
    <cellStyle name="Vírgula 12 5 2 2 4" xfId="3814"/>
    <cellStyle name="Vírgula 12 5 2 3" xfId="7038"/>
    <cellStyle name="Vírgula 12 5 2 4" xfId="7039"/>
    <cellStyle name="Vírgula 12 5 2 5" xfId="3100"/>
    <cellStyle name="Vírgula 12 5 3" xfId="1872"/>
    <cellStyle name="Vírgula 12 5 3 2" xfId="7040"/>
    <cellStyle name="Vírgula 12 5 3 3" xfId="7041"/>
    <cellStyle name="Vírgula 12 5 3 4" xfId="3813"/>
    <cellStyle name="Vírgula 12 5 4" xfId="7042"/>
    <cellStyle name="Vírgula 12 5 5" xfId="7043"/>
    <cellStyle name="Vírgula 12 5 6" xfId="2733"/>
    <cellStyle name="Vírgula 12 6" xfId="354"/>
    <cellStyle name="Vírgula 12 6 2" xfId="977"/>
    <cellStyle name="Vírgula 12 6 2 2" xfId="1875"/>
    <cellStyle name="Vírgula 12 6 2 2 2" xfId="7044"/>
    <cellStyle name="Vírgula 12 6 2 2 3" xfId="7045"/>
    <cellStyle name="Vírgula 12 6 2 2 4" xfId="3816"/>
    <cellStyle name="Vírgula 12 6 2 3" xfId="7046"/>
    <cellStyle name="Vírgula 12 6 2 4" xfId="7047"/>
    <cellStyle name="Vírgula 12 6 2 5" xfId="3006"/>
    <cellStyle name="Vírgula 12 6 3" xfId="1874"/>
    <cellStyle name="Vírgula 12 6 3 2" xfId="7048"/>
    <cellStyle name="Vírgula 12 6 3 3" xfId="7049"/>
    <cellStyle name="Vírgula 12 6 3 4" xfId="3815"/>
    <cellStyle name="Vírgula 12 6 4" xfId="7050"/>
    <cellStyle name="Vírgula 12 6 5" xfId="7051"/>
    <cellStyle name="Vírgula 12 6 6" xfId="2549"/>
    <cellStyle name="Vírgula 12 7" xfId="831"/>
    <cellStyle name="Vírgula 12 7 2" xfId="1876"/>
    <cellStyle name="Vírgula 12 7 2 2" xfId="7052"/>
    <cellStyle name="Vírgula 12 7 2 3" xfId="7053"/>
    <cellStyle name="Vírgula 12 7 2 4" xfId="3817"/>
    <cellStyle name="Vírgula 12 7 3" xfId="7054"/>
    <cellStyle name="Vírgula 12 7 4" xfId="7055"/>
    <cellStyle name="Vírgula 12 7 5" xfId="2871"/>
    <cellStyle name="Vírgula 12 8" xfId="1297"/>
    <cellStyle name="Vírgula 12 8 2" xfId="7056"/>
    <cellStyle name="Vírgula 12 8 3" xfId="7057"/>
    <cellStyle name="Vírgula 12 8 4" xfId="3238"/>
    <cellStyle name="Vírgula 12 9" xfId="241"/>
    <cellStyle name="Vírgula 12 9 2" xfId="7058"/>
    <cellStyle name="Vírgula 12 9 3" xfId="7059"/>
    <cellStyle name="Vírgula 12 9 4" xfId="2505"/>
    <cellStyle name="Vírgula 13" xfId="256"/>
    <cellStyle name="Vírgula 13 2" xfId="996"/>
    <cellStyle name="Vírgula 14" xfId="795"/>
    <cellStyle name="Vírgula 14 2" xfId="2131"/>
    <cellStyle name="Vírgula 2" xfId="26"/>
    <cellStyle name="Vírgula 2 2" xfId="45"/>
    <cellStyle name="Vírgula 2 2 2" xfId="259"/>
    <cellStyle name="Vírgula 2 2 2 2" xfId="999"/>
    <cellStyle name="Vírgula 2 2 3" xfId="978"/>
    <cellStyle name="Vírgula 2 2 4" xfId="2099"/>
    <cellStyle name="Vírgula 2 2 4 2" xfId="7060"/>
    <cellStyle name="Vírgula 2 2 4 3" xfId="7061"/>
    <cellStyle name="Vírgula 2 2 4 4" xfId="3943"/>
    <cellStyle name="Vírgula 2 3" xfId="248"/>
    <cellStyle name="Vírgula 2 3 2" xfId="988"/>
    <cellStyle name="Vírgula 2 4" xfId="372"/>
    <cellStyle name="Vírgula 2 5" xfId="858"/>
    <cellStyle name="Vírgula 2 6" xfId="2055"/>
    <cellStyle name="Vírgula 2 6 2" xfId="7062"/>
    <cellStyle name="Vírgula 2 6 3" xfId="7063"/>
    <cellStyle name="Vírgula 2 6 4" xfId="3941"/>
    <cellStyle name="Vírgula 3" xfId="35"/>
    <cellStyle name="Vírgula 3 2" xfId="36"/>
    <cellStyle name="Vírgula 3 2 2" xfId="583"/>
    <cellStyle name="Vírgula 3 2 2 2" xfId="1106"/>
    <cellStyle name="Vírgula 3 2 3" xfId="382"/>
    <cellStyle name="Vírgula 3 2 4" xfId="266"/>
    <cellStyle name="Vírgula 3 3" xfId="582"/>
    <cellStyle name="Vírgula 3 3 2" xfId="1105"/>
    <cellStyle name="Vírgula 3 4" xfId="381"/>
    <cellStyle name="Vírgula 3 5" xfId="265"/>
    <cellStyle name="Vírgula 3 6" xfId="2098"/>
    <cellStyle name="Vírgula 4" xfId="37"/>
    <cellStyle name="Vírgula 5" xfId="28"/>
    <cellStyle name="Vírgula 5 2" xfId="38"/>
    <cellStyle name="Vírgula 5 2 2" xfId="178"/>
    <cellStyle name="Vírgula 5 2 2 2" xfId="986"/>
    <cellStyle name="Vírgula 5 2 3" xfId="936"/>
    <cellStyle name="Vírgula 5 3" xfId="882"/>
    <cellStyle name="Vírgula 6" xfId="44"/>
    <cellStyle name="Vírgula 6 2" xfId="58"/>
    <cellStyle name="Vírgula 6 2 2" xfId="585"/>
    <cellStyle name="Vírgula 6 2 2 2" xfId="1108"/>
    <cellStyle name="Vírgula 6 2 3" xfId="472"/>
    <cellStyle name="Vírgula 6 2 4" xfId="356"/>
    <cellStyle name="Vírgula 6 3" xfId="179"/>
    <cellStyle name="Vírgula 6 3 2" xfId="586"/>
    <cellStyle name="Vírgula 6 3 2 2" xfId="1109"/>
    <cellStyle name="Vírgula 6 3 3" xfId="480"/>
    <cellStyle name="Vírgula 6 3 4" xfId="364"/>
    <cellStyle name="Vírgula 6 4" xfId="584"/>
    <cellStyle name="Vírgula 6 4 2" xfId="1107"/>
    <cellStyle name="Vírgula 6 5" xfId="471"/>
    <cellStyle name="Vírgula 6 6" xfId="355"/>
    <cellStyle name="Vírgula 7" xfId="51"/>
    <cellStyle name="Vírgula 7 10" xfId="832"/>
    <cellStyle name="Vírgula 7 10 2" xfId="1877"/>
    <cellStyle name="Vírgula 7 10 2 2" xfId="7064"/>
    <cellStyle name="Vírgula 7 10 2 3" xfId="7065"/>
    <cellStyle name="Vírgula 7 10 2 4" xfId="3818"/>
    <cellStyle name="Vírgula 7 10 3" xfId="7066"/>
    <cellStyle name="Vírgula 7 10 4" xfId="7067"/>
    <cellStyle name="Vírgula 7 10 5" xfId="2872"/>
    <cellStyle name="Vírgula 7 11" xfId="1298"/>
    <cellStyle name="Vírgula 7 11 2" xfId="7068"/>
    <cellStyle name="Vírgula 7 11 3" xfId="7069"/>
    <cellStyle name="Vírgula 7 11 4" xfId="3239"/>
    <cellStyle name="Vírgula 7 12" xfId="242"/>
    <cellStyle name="Vírgula 7 12 2" xfId="7070"/>
    <cellStyle name="Vírgula 7 12 3" xfId="7071"/>
    <cellStyle name="Vírgula 7 12 4" xfId="2506"/>
    <cellStyle name="Vírgula 7 13" xfId="2138"/>
    <cellStyle name="Vírgula 7 13 2" xfId="7072"/>
    <cellStyle name="Vírgula 7 13 3" xfId="7073"/>
    <cellStyle name="Vírgula 7 13 4" xfId="3979"/>
    <cellStyle name="Vírgula 7 14" xfId="2287"/>
    <cellStyle name="Vírgula 7 14 2" xfId="7074"/>
    <cellStyle name="Vírgula 7 14 3" xfId="4115"/>
    <cellStyle name="Vírgula 7 15" xfId="2391"/>
    <cellStyle name="Vírgula 7 15 2" xfId="7075"/>
    <cellStyle name="Vírgula 7 16" xfId="7076"/>
    <cellStyle name="Vírgula 7 17" xfId="2432"/>
    <cellStyle name="Vírgula 7 2" xfId="105"/>
    <cellStyle name="Vírgula 7 2 10" xfId="2139"/>
    <cellStyle name="Vírgula 7 2 10 2" xfId="7077"/>
    <cellStyle name="Vírgula 7 2 10 3" xfId="7078"/>
    <cellStyle name="Vírgula 7 2 10 4" xfId="3980"/>
    <cellStyle name="Vírgula 7 2 11" xfId="2288"/>
    <cellStyle name="Vírgula 7 2 11 2" xfId="7079"/>
    <cellStyle name="Vírgula 7 2 11 3" xfId="4116"/>
    <cellStyle name="Vírgula 7 2 12" xfId="2424"/>
    <cellStyle name="Vírgula 7 2 12 2" xfId="7080"/>
    <cellStyle name="Vírgula 7 2 13" xfId="7081"/>
    <cellStyle name="Vírgula 7 2 14" xfId="2447"/>
    <cellStyle name="Vírgula 7 2 2" xfId="588"/>
    <cellStyle name="Vírgula 7 2 2 2" xfId="731"/>
    <cellStyle name="Vírgula 7 2 2 2 2" xfId="1196"/>
    <cellStyle name="Vírgula 7 2 2 2 2 2" xfId="1880"/>
    <cellStyle name="Vírgula 7 2 2 2 2 2 2" xfId="7082"/>
    <cellStyle name="Vírgula 7 2 2 2 2 2 3" xfId="7083"/>
    <cellStyle name="Vírgula 7 2 2 2 2 2 4" xfId="3821"/>
    <cellStyle name="Vírgula 7 2 2 2 2 3" xfId="7084"/>
    <cellStyle name="Vírgula 7 2 2 2 2 4" xfId="7085"/>
    <cellStyle name="Vírgula 7 2 2 2 2 5" xfId="3149"/>
    <cellStyle name="Vírgula 7 2 2 2 3" xfId="1879"/>
    <cellStyle name="Vírgula 7 2 2 2 3 2" xfId="7086"/>
    <cellStyle name="Vírgula 7 2 2 2 3 3" xfId="7087"/>
    <cellStyle name="Vírgula 7 2 2 2 3 4" xfId="3820"/>
    <cellStyle name="Vírgula 7 2 2 2 4" xfId="7088"/>
    <cellStyle name="Vírgula 7 2 2 2 5" xfId="7089"/>
    <cellStyle name="Vírgula 7 2 2 2 6" xfId="2782"/>
    <cellStyle name="Vírgula 7 2 2 3" xfId="884"/>
    <cellStyle name="Vírgula 7 2 2 3 2" xfId="1881"/>
    <cellStyle name="Vírgula 7 2 2 3 2 2" xfId="7090"/>
    <cellStyle name="Vírgula 7 2 2 3 2 3" xfId="7091"/>
    <cellStyle name="Vírgula 7 2 2 3 2 4" xfId="3822"/>
    <cellStyle name="Vírgula 7 2 2 3 3" xfId="7092"/>
    <cellStyle name="Vírgula 7 2 2 3 4" xfId="7093"/>
    <cellStyle name="Vírgula 7 2 2 3 5" xfId="2920"/>
    <cellStyle name="Vírgula 7 2 2 4" xfId="1878"/>
    <cellStyle name="Vírgula 7 2 2 4 2" xfId="7094"/>
    <cellStyle name="Vírgula 7 2 2 4 3" xfId="7095"/>
    <cellStyle name="Vírgula 7 2 2 4 4" xfId="3819"/>
    <cellStyle name="Vírgula 7 2 2 5" xfId="2191"/>
    <cellStyle name="Vírgula 7 2 2 5 2" xfId="7096"/>
    <cellStyle name="Vírgula 7 2 2 5 3" xfId="7097"/>
    <cellStyle name="Vírgula 7 2 2 5 4" xfId="4028"/>
    <cellStyle name="Vírgula 7 2 2 6" xfId="2335"/>
    <cellStyle name="Vírgula 7 2 2 6 2" xfId="7098"/>
    <cellStyle name="Vírgula 7 2 2 6 3" xfId="4163"/>
    <cellStyle name="Vírgula 7 2 2 7" xfId="7099"/>
    <cellStyle name="Vírgula 7 2 2 8" xfId="7100"/>
    <cellStyle name="Vírgula 7 2 2 9" xfId="2647"/>
    <cellStyle name="Vírgula 7 2 3" xfId="632"/>
    <cellStyle name="Vírgula 7 2 3 2" xfId="773"/>
    <cellStyle name="Vírgula 7 2 3 2 2" xfId="1238"/>
    <cellStyle name="Vírgula 7 2 3 2 2 2" xfId="1884"/>
    <cellStyle name="Vírgula 7 2 3 2 2 2 2" xfId="7101"/>
    <cellStyle name="Vírgula 7 2 3 2 2 2 3" xfId="7102"/>
    <cellStyle name="Vírgula 7 2 3 2 2 2 4" xfId="3825"/>
    <cellStyle name="Vírgula 7 2 3 2 2 3" xfId="7103"/>
    <cellStyle name="Vírgula 7 2 3 2 2 4" xfId="7104"/>
    <cellStyle name="Vírgula 7 2 3 2 2 5" xfId="3191"/>
    <cellStyle name="Vírgula 7 2 3 2 3" xfId="1883"/>
    <cellStyle name="Vírgula 7 2 3 2 3 2" xfId="7105"/>
    <cellStyle name="Vírgula 7 2 3 2 3 3" xfId="7106"/>
    <cellStyle name="Vírgula 7 2 3 2 3 4" xfId="3824"/>
    <cellStyle name="Vírgula 7 2 3 2 4" xfId="7107"/>
    <cellStyle name="Vírgula 7 2 3 2 5" xfId="7108"/>
    <cellStyle name="Vírgula 7 2 3 2 6" xfId="2824"/>
    <cellStyle name="Vírgula 7 2 3 3" xfId="926"/>
    <cellStyle name="Vírgula 7 2 3 3 2" xfId="1885"/>
    <cellStyle name="Vírgula 7 2 3 3 2 2" xfId="7109"/>
    <cellStyle name="Vírgula 7 2 3 3 2 3" xfId="7110"/>
    <cellStyle name="Vírgula 7 2 3 3 2 4" xfId="3826"/>
    <cellStyle name="Vírgula 7 2 3 3 3" xfId="7111"/>
    <cellStyle name="Vírgula 7 2 3 3 4" xfId="7112"/>
    <cellStyle name="Vírgula 7 2 3 3 5" xfId="2962"/>
    <cellStyle name="Vírgula 7 2 3 4" xfId="1882"/>
    <cellStyle name="Vírgula 7 2 3 4 2" xfId="7113"/>
    <cellStyle name="Vírgula 7 2 3 4 3" xfId="7114"/>
    <cellStyle name="Vírgula 7 2 3 4 4" xfId="3823"/>
    <cellStyle name="Vírgula 7 2 3 5" xfId="2233"/>
    <cellStyle name="Vírgula 7 2 3 5 2" xfId="7115"/>
    <cellStyle name="Vírgula 7 2 3 5 3" xfId="7116"/>
    <cellStyle name="Vírgula 7 2 3 5 4" xfId="4070"/>
    <cellStyle name="Vírgula 7 2 3 6" xfId="2377"/>
    <cellStyle name="Vírgula 7 2 3 6 2" xfId="7117"/>
    <cellStyle name="Vírgula 7 2 3 6 3" xfId="4205"/>
    <cellStyle name="Vírgula 7 2 3 7" xfId="7118"/>
    <cellStyle name="Vírgula 7 2 3 8" xfId="7119"/>
    <cellStyle name="Vírgula 7 2 3 9" xfId="2689"/>
    <cellStyle name="Vírgula 7 2 4" xfId="474"/>
    <cellStyle name="Vírgula 7 2 4 2" xfId="1036"/>
    <cellStyle name="Vírgula 7 2 4 2 2" xfId="1887"/>
    <cellStyle name="Vírgula 7 2 4 2 2 2" xfId="7120"/>
    <cellStyle name="Vírgula 7 2 4 2 2 3" xfId="7121"/>
    <cellStyle name="Vírgula 7 2 4 2 2 4" xfId="3828"/>
    <cellStyle name="Vírgula 7 2 4 2 3" xfId="7122"/>
    <cellStyle name="Vírgula 7 2 4 2 4" xfId="7123"/>
    <cellStyle name="Vírgula 7 2 4 2 5" xfId="3052"/>
    <cellStyle name="Vírgula 7 2 4 3" xfId="1886"/>
    <cellStyle name="Vírgula 7 2 4 3 2" xfId="7124"/>
    <cellStyle name="Vírgula 7 2 4 3 3" xfId="7125"/>
    <cellStyle name="Vírgula 7 2 4 3 4" xfId="3827"/>
    <cellStyle name="Vírgula 7 2 4 4" xfId="7126"/>
    <cellStyle name="Vírgula 7 2 4 5" xfId="7127"/>
    <cellStyle name="Vírgula 7 2 4 6" xfId="2600"/>
    <cellStyle name="Vírgula 7 2 5" xfId="683"/>
    <cellStyle name="Vírgula 7 2 5 2" xfId="1149"/>
    <cellStyle name="Vírgula 7 2 5 2 2" xfId="1889"/>
    <cellStyle name="Vírgula 7 2 5 2 2 2" xfId="7128"/>
    <cellStyle name="Vírgula 7 2 5 2 2 3" xfId="7129"/>
    <cellStyle name="Vírgula 7 2 5 2 2 4" xfId="3830"/>
    <cellStyle name="Vírgula 7 2 5 2 3" xfId="7130"/>
    <cellStyle name="Vírgula 7 2 5 2 4" xfId="7131"/>
    <cellStyle name="Vírgula 7 2 5 2 5" xfId="3102"/>
    <cellStyle name="Vírgula 7 2 5 3" xfId="1888"/>
    <cellStyle name="Vírgula 7 2 5 3 2" xfId="7132"/>
    <cellStyle name="Vírgula 7 2 5 3 3" xfId="7133"/>
    <cellStyle name="Vírgula 7 2 5 3 4" xfId="3829"/>
    <cellStyle name="Vírgula 7 2 5 4" xfId="7134"/>
    <cellStyle name="Vírgula 7 2 5 5" xfId="7135"/>
    <cellStyle name="Vírgula 7 2 5 6" xfId="2735"/>
    <cellStyle name="Vírgula 7 2 6" xfId="358"/>
    <cellStyle name="Vírgula 7 2 6 2" xfId="980"/>
    <cellStyle name="Vírgula 7 2 6 2 2" xfId="1891"/>
    <cellStyle name="Vírgula 7 2 6 2 2 2" xfId="7136"/>
    <cellStyle name="Vírgula 7 2 6 2 2 3" xfId="7137"/>
    <cellStyle name="Vírgula 7 2 6 2 2 4" xfId="3832"/>
    <cellStyle name="Vírgula 7 2 6 2 3" xfId="7138"/>
    <cellStyle name="Vírgula 7 2 6 2 4" xfId="7139"/>
    <cellStyle name="Vírgula 7 2 6 2 5" xfId="3008"/>
    <cellStyle name="Vírgula 7 2 6 3" xfId="1890"/>
    <cellStyle name="Vírgula 7 2 6 3 2" xfId="7140"/>
    <cellStyle name="Vírgula 7 2 6 3 3" xfId="7141"/>
    <cellStyle name="Vírgula 7 2 6 3 4" xfId="3831"/>
    <cellStyle name="Vírgula 7 2 6 4" xfId="7142"/>
    <cellStyle name="Vírgula 7 2 6 5" xfId="7143"/>
    <cellStyle name="Vírgula 7 2 6 6" xfId="2551"/>
    <cellStyle name="Vírgula 7 2 7" xfId="833"/>
    <cellStyle name="Vírgula 7 2 7 2" xfId="1892"/>
    <cellStyle name="Vírgula 7 2 7 2 2" xfId="7144"/>
    <cellStyle name="Vírgula 7 2 7 2 3" xfId="7145"/>
    <cellStyle name="Vírgula 7 2 7 2 4" xfId="3833"/>
    <cellStyle name="Vírgula 7 2 7 3" xfId="7146"/>
    <cellStyle name="Vírgula 7 2 7 4" xfId="7147"/>
    <cellStyle name="Vírgula 7 2 7 5" xfId="2873"/>
    <cellStyle name="Vírgula 7 2 8" xfId="1299"/>
    <cellStyle name="Vírgula 7 2 8 2" xfId="7148"/>
    <cellStyle name="Vírgula 7 2 8 3" xfId="7149"/>
    <cellStyle name="Vírgula 7 2 8 4" xfId="3240"/>
    <cellStyle name="Vírgula 7 2 9" xfId="243"/>
    <cellStyle name="Vírgula 7 2 9 2" xfId="7150"/>
    <cellStyle name="Vírgula 7 2 9 3" xfId="7151"/>
    <cellStyle name="Vírgula 7 2 9 4" xfId="2507"/>
    <cellStyle name="Vírgula 7 3" xfId="142"/>
    <cellStyle name="Vírgula 7 3 10" xfId="2140"/>
    <cellStyle name="Vírgula 7 3 10 2" xfId="7152"/>
    <cellStyle name="Vírgula 7 3 10 3" xfId="7153"/>
    <cellStyle name="Vírgula 7 3 10 4" xfId="3981"/>
    <cellStyle name="Vírgula 7 3 11" xfId="2289"/>
    <cellStyle name="Vírgula 7 3 11 2" xfId="7154"/>
    <cellStyle name="Vírgula 7 3 11 3" xfId="4117"/>
    <cellStyle name="Vírgula 7 3 12" xfId="2425"/>
    <cellStyle name="Vírgula 7 3 12 2" xfId="7155"/>
    <cellStyle name="Vírgula 7 3 13" xfId="7156"/>
    <cellStyle name="Vírgula 7 3 14" xfId="2462"/>
    <cellStyle name="Vírgula 7 3 2" xfId="589"/>
    <cellStyle name="Vírgula 7 3 2 2" xfId="732"/>
    <cellStyle name="Vírgula 7 3 2 2 2" xfId="1197"/>
    <cellStyle name="Vírgula 7 3 2 2 2 2" xfId="1895"/>
    <cellStyle name="Vírgula 7 3 2 2 2 2 2" xfId="7157"/>
    <cellStyle name="Vírgula 7 3 2 2 2 2 3" xfId="7158"/>
    <cellStyle name="Vírgula 7 3 2 2 2 2 4" xfId="3836"/>
    <cellStyle name="Vírgula 7 3 2 2 2 3" xfId="7159"/>
    <cellStyle name="Vírgula 7 3 2 2 2 4" xfId="7160"/>
    <cellStyle name="Vírgula 7 3 2 2 2 5" xfId="3150"/>
    <cellStyle name="Vírgula 7 3 2 2 3" xfId="1894"/>
    <cellStyle name="Vírgula 7 3 2 2 3 2" xfId="7161"/>
    <cellStyle name="Vírgula 7 3 2 2 3 3" xfId="7162"/>
    <cellStyle name="Vírgula 7 3 2 2 3 4" xfId="3835"/>
    <cellStyle name="Vírgula 7 3 2 2 4" xfId="7163"/>
    <cellStyle name="Vírgula 7 3 2 2 5" xfId="7164"/>
    <cellStyle name="Vírgula 7 3 2 2 6" xfId="2783"/>
    <cellStyle name="Vírgula 7 3 2 3" xfId="885"/>
    <cellStyle name="Vírgula 7 3 2 3 2" xfId="1896"/>
    <cellStyle name="Vírgula 7 3 2 3 2 2" xfId="7165"/>
    <cellStyle name="Vírgula 7 3 2 3 2 3" xfId="7166"/>
    <cellStyle name="Vírgula 7 3 2 3 2 4" xfId="3837"/>
    <cellStyle name="Vírgula 7 3 2 3 3" xfId="7167"/>
    <cellStyle name="Vírgula 7 3 2 3 4" xfId="7168"/>
    <cellStyle name="Vírgula 7 3 2 3 5" xfId="2921"/>
    <cellStyle name="Vírgula 7 3 2 4" xfId="1893"/>
    <cellStyle name="Vírgula 7 3 2 4 2" xfId="7169"/>
    <cellStyle name="Vírgula 7 3 2 4 3" xfId="7170"/>
    <cellStyle name="Vírgula 7 3 2 4 4" xfId="3834"/>
    <cellStyle name="Vírgula 7 3 2 5" xfId="2192"/>
    <cellStyle name="Vírgula 7 3 2 5 2" xfId="7171"/>
    <cellStyle name="Vírgula 7 3 2 5 3" xfId="7172"/>
    <cellStyle name="Vírgula 7 3 2 5 4" xfId="4029"/>
    <cellStyle name="Vírgula 7 3 2 6" xfId="2336"/>
    <cellStyle name="Vírgula 7 3 2 6 2" xfId="7173"/>
    <cellStyle name="Vírgula 7 3 2 6 3" xfId="4164"/>
    <cellStyle name="Vírgula 7 3 2 7" xfId="7174"/>
    <cellStyle name="Vírgula 7 3 2 8" xfId="7175"/>
    <cellStyle name="Vírgula 7 3 2 9" xfId="2648"/>
    <cellStyle name="Vírgula 7 3 3" xfId="633"/>
    <cellStyle name="Vírgula 7 3 3 2" xfId="774"/>
    <cellStyle name="Vírgula 7 3 3 2 2" xfId="1239"/>
    <cellStyle name="Vírgula 7 3 3 2 2 2" xfId="1899"/>
    <cellStyle name="Vírgula 7 3 3 2 2 2 2" xfId="7176"/>
    <cellStyle name="Vírgula 7 3 3 2 2 2 3" xfId="7177"/>
    <cellStyle name="Vírgula 7 3 3 2 2 2 4" xfId="3840"/>
    <cellStyle name="Vírgula 7 3 3 2 2 3" xfId="7178"/>
    <cellStyle name="Vírgula 7 3 3 2 2 4" xfId="7179"/>
    <cellStyle name="Vírgula 7 3 3 2 2 5" xfId="3192"/>
    <cellStyle name="Vírgula 7 3 3 2 3" xfId="1898"/>
    <cellStyle name="Vírgula 7 3 3 2 3 2" xfId="7180"/>
    <cellStyle name="Vírgula 7 3 3 2 3 3" xfId="7181"/>
    <cellStyle name="Vírgula 7 3 3 2 3 4" xfId="3839"/>
    <cellStyle name="Vírgula 7 3 3 2 4" xfId="7182"/>
    <cellStyle name="Vírgula 7 3 3 2 5" xfId="7183"/>
    <cellStyle name="Vírgula 7 3 3 2 6" xfId="2825"/>
    <cellStyle name="Vírgula 7 3 3 3" xfId="927"/>
    <cellStyle name="Vírgula 7 3 3 3 2" xfId="1900"/>
    <cellStyle name="Vírgula 7 3 3 3 2 2" xfId="7184"/>
    <cellStyle name="Vírgula 7 3 3 3 2 3" xfId="7185"/>
    <cellStyle name="Vírgula 7 3 3 3 2 4" xfId="3841"/>
    <cellStyle name="Vírgula 7 3 3 3 3" xfId="7186"/>
    <cellStyle name="Vírgula 7 3 3 3 4" xfId="7187"/>
    <cellStyle name="Vírgula 7 3 3 3 5" xfId="2963"/>
    <cellStyle name="Vírgula 7 3 3 4" xfId="1897"/>
    <cellStyle name="Vírgula 7 3 3 4 2" xfId="7188"/>
    <cellStyle name="Vírgula 7 3 3 4 3" xfId="7189"/>
    <cellStyle name="Vírgula 7 3 3 4 4" xfId="3838"/>
    <cellStyle name="Vírgula 7 3 3 5" xfId="2234"/>
    <cellStyle name="Vírgula 7 3 3 5 2" xfId="7190"/>
    <cellStyle name="Vírgula 7 3 3 5 3" xfId="7191"/>
    <cellStyle name="Vírgula 7 3 3 5 4" xfId="4071"/>
    <cellStyle name="Vírgula 7 3 3 6" xfId="2378"/>
    <cellStyle name="Vírgula 7 3 3 6 2" xfId="7192"/>
    <cellStyle name="Vírgula 7 3 3 6 3" xfId="4206"/>
    <cellStyle name="Vírgula 7 3 3 7" xfId="7193"/>
    <cellStyle name="Vírgula 7 3 3 8" xfId="7194"/>
    <cellStyle name="Vírgula 7 3 3 9" xfId="2690"/>
    <cellStyle name="Vírgula 7 3 4" xfId="475"/>
    <cellStyle name="Vírgula 7 3 4 2" xfId="1037"/>
    <cellStyle name="Vírgula 7 3 4 2 2" xfId="1902"/>
    <cellStyle name="Vírgula 7 3 4 2 2 2" xfId="7195"/>
    <cellStyle name="Vírgula 7 3 4 2 2 3" xfId="7196"/>
    <cellStyle name="Vírgula 7 3 4 2 2 4" xfId="3843"/>
    <cellStyle name="Vírgula 7 3 4 2 3" xfId="7197"/>
    <cellStyle name="Vírgula 7 3 4 2 4" xfId="7198"/>
    <cellStyle name="Vírgula 7 3 4 2 5" xfId="3053"/>
    <cellStyle name="Vírgula 7 3 4 3" xfId="1901"/>
    <cellStyle name="Vírgula 7 3 4 3 2" xfId="7199"/>
    <cellStyle name="Vírgula 7 3 4 3 3" xfId="7200"/>
    <cellStyle name="Vírgula 7 3 4 3 4" xfId="3842"/>
    <cellStyle name="Vírgula 7 3 4 4" xfId="7201"/>
    <cellStyle name="Vírgula 7 3 4 5" xfId="7202"/>
    <cellStyle name="Vírgula 7 3 4 6" xfId="2601"/>
    <cellStyle name="Vírgula 7 3 5" xfId="684"/>
    <cellStyle name="Vírgula 7 3 5 2" xfId="1150"/>
    <cellStyle name="Vírgula 7 3 5 2 2" xfId="1904"/>
    <cellStyle name="Vírgula 7 3 5 2 2 2" xfId="7203"/>
    <cellStyle name="Vírgula 7 3 5 2 2 3" xfId="7204"/>
    <cellStyle name="Vírgula 7 3 5 2 2 4" xfId="3845"/>
    <cellStyle name="Vírgula 7 3 5 2 3" xfId="7205"/>
    <cellStyle name="Vírgula 7 3 5 2 4" xfId="7206"/>
    <cellStyle name="Vírgula 7 3 5 2 5" xfId="3103"/>
    <cellStyle name="Vírgula 7 3 5 3" xfId="1903"/>
    <cellStyle name="Vírgula 7 3 5 3 2" xfId="7207"/>
    <cellStyle name="Vírgula 7 3 5 3 3" xfId="7208"/>
    <cellStyle name="Vírgula 7 3 5 3 4" xfId="3844"/>
    <cellStyle name="Vírgula 7 3 5 4" xfId="7209"/>
    <cellStyle name="Vírgula 7 3 5 5" xfId="7210"/>
    <cellStyle name="Vírgula 7 3 5 6" xfId="2736"/>
    <cellStyle name="Vírgula 7 3 6" xfId="359"/>
    <cellStyle name="Vírgula 7 3 6 2" xfId="981"/>
    <cellStyle name="Vírgula 7 3 6 2 2" xfId="1906"/>
    <cellStyle name="Vírgula 7 3 6 2 2 2" xfId="7211"/>
    <cellStyle name="Vírgula 7 3 6 2 2 3" xfId="7212"/>
    <cellStyle name="Vírgula 7 3 6 2 2 4" xfId="3847"/>
    <cellStyle name="Vírgula 7 3 6 2 3" xfId="7213"/>
    <cellStyle name="Vírgula 7 3 6 2 4" xfId="7214"/>
    <cellStyle name="Vírgula 7 3 6 2 5" xfId="3009"/>
    <cellStyle name="Vírgula 7 3 6 3" xfId="1905"/>
    <cellStyle name="Vírgula 7 3 6 3 2" xfId="7215"/>
    <cellStyle name="Vírgula 7 3 6 3 3" xfId="7216"/>
    <cellStyle name="Vírgula 7 3 6 3 4" xfId="3846"/>
    <cellStyle name="Vírgula 7 3 6 4" xfId="7217"/>
    <cellStyle name="Vírgula 7 3 6 5" xfId="7218"/>
    <cellStyle name="Vírgula 7 3 6 6" xfId="2552"/>
    <cellStyle name="Vírgula 7 3 7" xfId="834"/>
    <cellStyle name="Vírgula 7 3 7 2" xfId="1907"/>
    <cellStyle name="Vírgula 7 3 7 2 2" xfId="7219"/>
    <cellStyle name="Vírgula 7 3 7 2 3" xfId="7220"/>
    <cellStyle name="Vírgula 7 3 7 2 4" xfId="3848"/>
    <cellStyle name="Vírgula 7 3 7 3" xfId="7221"/>
    <cellStyle name="Vírgula 7 3 7 4" xfId="7222"/>
    <cellStyle name="Vírgula 7 3 7 5" xfId="2874"/>
    <cellStyle name="Vírgula 7 3 8" xfId="1300"/>
    <cellStyle name="Vírgula 7 3 8 2" xfId="7223"/>
    <cellStyle name="Vírgula 7 3 8 3" xfId="7224"/>
    <cellStyle name="Vírgula 7 3 8 4" xfId="3241"/>
    <cellStyle name="Vírgula 7 3 9" xfId="244"/>
    <cellStyle name="Vírgula 7 3 9 2" xfId="7225"/>
    <cellStyle name="Vírgula 7 3 9 3" xfId="7226"/>
    <cellStyle name="Vírgula 7 3 9 4" xfId="2508"/>
    <cellStyle name="Vírgula 7 4" xfId="251"/>
    <cellStyle name="Vírgula 7 4 10" xfId="2294"/>
    <cellStyle name="Vírgula 7 4 10 2" xfId="7227"/>
    <cellStyle name="Vírgula 7 4 10 3" xfId="4122"/>
    <cellStyle name="Vírgula 7 4 11" xfId="7228"/>
    <cellStyle name="Vírgula 7 4 12" xfId="7229"/>
    <cellStyle name="Vírgula 7 4 13" xfId="2513"/>
    <cellStyle name="Vírgula 7 4 2" xfId="373"/>
    <cellStyle name="Vírgula 7 4 2 10" xfId="7230"/>
    <cellStyle name="Vírgula 7 4 2 11" xfId="2562"/>
    <cellStyle name="Vírgula 7 4 2 2" xfId="640"/>
    <cellStyle name="Vírgula 7 4 2 2 10" xfId="2697"/>
    <cellStyle name="Vírgula 7 4 2 2 2" xfId="781"/>
    <cellStyle name="Vírgula 7 4 2 2 2 2" xfId="1246"/>
    <cellStyle name="Vírgula 7 4 2 2 2 2 2" xfId="1911"/>
    <cellStyle name="Vírgula 7 4 2 2 2 2 2 2" xfId="7231"/>
    <cellStyle name="Vírgula 7 4 2 2 2 2 2 3" xfId="7232"/>
    <cellStyle name="Vírgula 7 4 2 2 2 2 2 4" xfId="3852"/>
    <cellStyle name="Vírgula 7 4 2 2 2 2 3" xfId="7233"/>
    <cellStyle name="Vírgula 7 4 2 2 2 2 4" xfId="7234"/>
    <cellStyle name="Vírgula 7 4 2 2 2 2 5" xfId="3199"/>
    <cellStyle name="Vírgula 7 4 2 2 2 3" xfId="1910"/>
    <cellStyle name="Vírgula 7 4 2 2 2 3 2" xfId="7235"/>
    <cellStyle name="Vírgula 7 4 2 2 2 3 3" xfId="7236"/>
    <cellStyle name="Vírgula 7 4 2 2 2 3 4" xfId="3851"/>
    <cellStyle name="Vírgula 7 4 2 2 2 4" xfId="7237"/>
    <cellStyle name="Vírgula 7 4 2 2 2 5" xfId="7238"/>
    <cellStyle name="Vírgula 7 4 2 2 2 6" xfId="2832"/>
    <cellStyle name="Vírgula 7 4 2 2 3" xfId="787"/>
    <cellStyle name="Vírgula 7 4 2 2 3 2" xfId="1250"/>
    <cellStyle name="Vírgula 7 4 2 2 3 2 2" xfId="1913"/>
    <cellStyle name="Vírgula 7 4 2 2 3 2 2 2" xfId="7239"/>
    <cellStyle name="Vírgula 7 4 2 2 3 2 2 3" xfId="7240"/>
    <cellStyle name="Vírgula 7 4 2 2 3 2 2 4" xfId="3854"/>
    <cellStyle name="Vírgula 7 4 2 2 3 2 3" xfId="7241"/>
    <cellStyle name="Vírgula 7 4 2 2 3 2 4" xfId="7242"/>
    <cellStyle name="Vírgula 7 4 2 2 3 2 5" xfId="3203"/>
    <cellStyle name="Vírgula 7 4 2 2 3 3" xfId="1912"/>
    <cellStyle name="Vírgula 7 4 2 2 3 3 2" xfId="7243"/>
    <cellStyle name="Vírgula 7 4 2 2 3 3 3" xfId="7244"/>
    <cellStyle name="Vírgula 7 4 2 2 3 3 4" xfId="3853"/>
    <cellStyle name="Vírgula 7 4 2 2 3 4" xfId="7245"/>
    <cellStyle name="Vírgula 7 4 2 2 3 5" xfId="7246"/>
    <cellStyle name="Vírgula 7 4 2 2 3 6" xfId="2836"/>
    <cellStyle name="Vírgula 7 4 2 2 4" xfId="934"/>
    <cellStyle name="Vírgula 7 4 2 2 4 2" xfId="1914"/>
    <cellStyle name="Vírgula 7 4 2 2 4 2 2" xfId="7247"/>
    <cellStyle name="Vírgula 7 4 2 2 4 2 3" xfId="7248"/>
    <cellStyle name="Vírgula 7 4 2 2 4 2 4" xfId="3855"/>
    <cellStyle name="Vírgula 7 4 2 2 4 3" xfId="7249"/>
    <cellStyle name="Vírgula 7 4 2 2 4 4" xfId="7250"/>
    <cellStyle name="Vírgula 7 4 2 2 4 5" xfId="2970"/>
    <cellStyle name="Vírgula 7 4 2 2 5" xfId="1909"/>
    <cellStyle name="Vírgula 7 4 2 2 5 2" xfId="7251"/>
    <cellStyle name="Vírgula 7 4 2 2 5 3" xfId="7252"/>
    <cellStyle name="Vírgula 7 4 2 2 5 4" xfId="3850"/>
    <cellStyle name="Vírgula 7 4 2 2 6" xfId="2241"/>
    <cellStyle name="Vírgula 7 4 2 2 6 2" xfId="7253"/>
    <cellStyle name="Vírgula 7 4 2 2 6 3" xfId="7254"/>
    <cellStyle name="Vírgula 7 4 2 2 6 4" xfId="4078"/>
    <cellStyle name="Vírgula 7 4 2 2 7" xfId="2385"/>
    <cellStyle name="Vírgula 7 4 2 2 7 2" xfId="7255"/>
    <cellStyle name="Vírgula 7 4 2 2 7 3" xfId="4213"/>
    <cellStyle name="Vírgula 7 4 2 2 8" xfId="7256"/>
    <cellStyle name="Vírgula 7 4 2 2 9" xfId="7257"/>
    <cellStyle name="Vírgula 7 4 2 3" xfId="484"/>
    <cellStyle name="Vírgula 7 4 2 3 2" xfId="1044"/>
    <cellStyle name="Vírgula 7 4 2 3 2 2" xfId="1916"/>
    <cellStyle name="Vírgula 7 4 2 3 2 2 2" xfId="7258"/>
    <cellStyle name="Vírgula 7 4 2 3 2 2 3" xfId="7259"/>
    <cellStyle name="Vírgula 7 4 2 3 2 2 4" xfId="3857"/>
    <cellStyle name="Vírgula 7 4 2 3 2 3" xfId="7260"/>
    <cellStyle name="Vírgula 7 4 2 3 2 4" xfId="7261"/>
    <cellStyle name="Vírgula 7 4 2 3 2 5" xfId="3060"/>
    <cellStyle name="Vírgula 7 4 2 3 3" xfId="1915"/>
    <cellStyle name="Vírgula 7 4 2 3 3 2" xfId="7262"/>
    <cellStyle name="Vírgula 7 4 2 3 3 3" xfId="7263"/>
    <cellStyle name="Vírgula 7 4 2 3 3 4" xfId="3856"/>
    <cellStyle name="Vírgula 7 4 2 3 4" xfId="7264"/>
    <cellStyle name="Vírgula 7 4 2 3 5" xfId="7265"/>
    <cellStyle name="Vírgula 7 4 2 3 6" xfId="2608"/>
    <cellStyle name="Vírgula 7 4 2 4" xfId="691"/>
    <cellStyle name="Vírgula 7 4 2 4 2" xfId="1157"/>
    <cellStyle name="Vírgula 7 4 2 4 2 2" xfId="1918"/>
    <cellStyle name="Vírgula 7 4 2 4 2 2 2" xfId="7266"/>
    <cellStyle name="Vírgula 7 4 2 4 2 2 3" xfId="7267"/>
    <cellStyle name="Vírgula 7 4 2 4 2 2 4" xfId="3859"/>
    <cellStyle name="Vírgula 7 4 2 4 2 3" xfId="7268"/>
    <cellStyle name="Vírgula 7 4 2 4 2 4" xfId="7269"/>
    <cellStyle name="Vírgula 7 4 2 4 2 5" xfId="3110"/>
    <cellStyle name="Vírgula 7 4 2 4 3" xfId="1917"/>
    <cellStyle name="Vírgula 7 4 2 4 3 2" xfId="7270"/>
    <cellStyle name="Vírgula 7 4 2 4 3 3" xfId="7271"/>
    <cellStyle name="Vírgula 7 4 2 4 3 4" xfId="3858"/>
    <cellStyle name="Vírgula 7 4 2 4 4" xfId="7272"/>
    <cellStyle name="Vírgula 7 4 2 4 5" xfId="7273"/>
    <cellStyle name="Vírgula 7 4 2 4 6" xfId="2743"/>
    <cellStyle name="Vírgula 7 4 2 5" xfId="842"/>
    <cellStyle name="Vírgula 7 4 2 5 2" xfId="1919"/>
    <cellStyle name="Vírgula 7 4 2 5 2 2" xfId="7274"/>
    <cellStyle name="Vírgula 7 4 2 5 2 3" xfId="7275"/>
    <cellStyle name="Vírgula 7 4 2 5 2 4" xfId="3860"/>
    <cellStyle name="Vírgula 7 4 2 5 3" xfId="7276"/>
    <cellStyle name="Vírgula 7 4 2 5 4" xfId="7277"/>
    <cellStyle name="Vírgula 7 4 2 5 5" xfId="2881"/>
    <cellStyle name="Vírgula 7 4 2 6" xfId="1908"/>
    <cellStyle name="Vírgula 7 4 2 6 2" xfId="7278"/>
    <cellStyle name="Vírgula 7 4 2 6 3" xfId="7279"/>
    <cellStyle name="Vírgula 7 4 2 6 4" xfId="3849"/>
    <cellStyle name="Vírgula 7 4 2 7" xfId="2148"/>
    <cellStyle name="Vírgula 7 4 2 7 2" xfId="7280"/>
    <cellStyle name="Vírgula 7 4 2 7 3" xfId="7281"/>
    <cellStyle name="Vírgula 7 4 2 7 4" xfId="3988"/>
    <cellStyle name="Vírgula 7 4 2 8" xfId="2296"/>
    <cellStyle name="Vírgula 7 4 2 8 2" xfId="7282"/>
    <cellStyle name="Vírgula 7 4 2 8 3" xfId="4124"/>
    <cellStyle name="Vírgula 7 4 2 9" xfId="7283"/>
    <cellStyle name="Vírgula 7 4 3" xfId="634"/>
    <cellStyle name="Vírgula 7 4 3 2" xfId="775"/>
    <cellStyle name="Vírgula 7 4 3 2 2" xfId="1240"/>
    <cellStyle name="Vírgula 7 4 3 2 2 2" xfId="1922"/>
    <cellStyle name="Vírgula 7 4 3 2 2 2 2" xfId="7284"/>
    <cellStyle name="Vírgula 7 4 3 2 2 2 3" xfId="7285"/>
    <cellStyle name="Vírgula 7 4 3 2 2 2 4" xfId="3863"/>
    <cellStyle name="Vírgula 7 4 3 2 2 3" xfId="7286"/>
    <cellStyle name="Vírgula 7 4 3 2 2 4" xfId="7287"/>
    <cellStyle name="Vírgula 7 4 3 2 2 5" xfId="3193"/>
    <cellStyle name="Vírgula 7 4 3 2 3" xfId="1921"/>
    <cellStyle name="Vírgula 7 4 3 2 3 2" xfId="7288"/>
    <cellStyle name="Vírgula 7 4 3 2 3 3" xfId="7289"/>
    <cellStyle name="Vírgula 7 4 3 2 3 4" xfId="3862"/>
    <cellStyle name="Vírgula 7 4 3 2 4" xfId="7290"/>
    <cellStyle name="Vírgula 7 4 3 2 5" xfId="7291"/>
    <cellStyle name="Vírgula 7 4 3 2 6" xfId="2826"/>
    <cellStyle name="Vírgula 7 4 3 3" xfId="928"/>
    <cellStyle name="Vírgula 7 4 3 3 2" xfId="1923"/>
    <cellStyle name="Vírgula 7 4 3 3 2 2" xfId="7292"/>
    <cellStyle name="Vírgula 7 4 3 3 2 3" xfId="7293"/>
    <cellStyle name="Vírgula 7 4 3 3 2 4" xfId="3864"/>
    <cellStyle name="Vírgula 7 4 3 3 3" xfId="7294"/>
    <cellStyle name="Vírgula 7 4 3 3 4" xfId="7295"/>
    <cellStyle name="Vírgula 7 4 3 3 5" xfId="2964"/>
    <cellStyle name="Vírgula 7 4 3 4" xfId="1920"/>
    <cellStyle name="Vírgula 7 4 3 4 2" xfId="7296"/>
    <cellStyle name="Vírgula 7 4 3 4 3" xfId="7297"/>
    <cellStyle name="Vírgula 7 4 3 4 4" xfId="3861"/>
    <cellStyle name="Vírgula 7 4 3 5" xfId="2235"/>
    <cellStyle name="Vírgula 7 4 3 5 2" xfId="7298"/>
    <cellStyle name="Vírgula 7 4 3 5 3" xfId="7299"/>
    <cellStyle name="Vírgula 7 4 3 5 4" xfId="4072"/>
    <cellStyle name="Vírgula 7 4 3 6" xfId="2379"/>
    <cellStyle name="Vírgula 7 4 3 6 2" xfId="7300"/>
    <cellStyle name="Vírgula 7 4 3 6 3" xfId="4207"/>
    <cellStyle name="Vírgula 7 4 3 7" xfId="7301"/>
    <cellStyle name="Vírgula 7 4 3 8" xfId="7302"/>
    <cellStyle name="Vírgula 7 4 3 9" xfId="2691"/>
    <cellStyle name="Vírgula 7 4 4" xfId="482"/>
    <cellStyle name="Vírgula 7 4 4 2" xfId="1042"/>
    <cellStyle name="Vírgula 7 4 4 2 2" xfId="1925"/>
    <cellStyle name="Vírgula 7 4 4 2 2 2" xfId="7303"/>
    <cellStyle name="Vírgula 7 4 4 2 2 3" xfId="7304"/>
    <cellStyle name="Vírgula 7 4 4 2 2 4" xfId="3866"/>
    <cellStyle name="Vírgula 7 4 4 2 3" xfId="7305"/>
    <cellStyle name="Vírgula 7 4 4 2 4" xfId="7306"/>
    <cellStyle name="Vírgula 7 4 4 2 5" xfId="3058"/>
    <cellStyle name="Vírgula 7 4 4 3" xfId="1924"/>
    <cellStyle name="Vírgula 7 4 4 3 2" xfId="7307"/>
    <cellStyle name="Vírgula 7 4 4 3 3" xfId="7308"/>
    <cellStyle name="Vírgula 7 4 4 3 4" xfId="3865"/>
    <cellStyle name="Vírgula 7 4 4 4" xfId="7309"/>
    <cellStyle name="Vírgula 7 4 4 5" xfId="7310"/>
    <cellStyle name="Vírgula 7 4 4 6" xfId="2606"/>
    <cellStyle name="Vírgula 7 4 5" xfId="689"/>
    <cellStyle name="Vírgula 7 4 5 2" xfId="1155"/>
    <cellStyle name="Vírgula 7 4 5 2 2" xfId="1927"/>
    <cellStyle name="Vírgula 7 4 5 2 2 2" xfId="7311"/>
    <cellStyle name="Vírgula 7 4 5 2 2 3" xfId="7312"/>
    <cellStyle name="Vírgula 7 4 5 2 2 4" xfId="3868"/>
    <cellStyle name="Vírgula 7 4 5 2 3" xfId="7313"/>
    <cellStyle name="Vírgula 7 4 5 2 4" xfId="7314"/>
    <cellStyle name="Vírgula 7 4 5 2 5" xfId="3108"/>
    <cellStyle name="Vírgula 7 4 5 3" xfId="1926"/>
    <cellStyle name="Vírgula 7 4 5 3 2" xfId="7315"/>
    <cellStyle name="Vírgula 7 4 5 3 3" xfId="7316"/>
    <cellStyle name="Vírgula 7 4 5 3 4" xfId="3867"/>
    <cellStyle name="Vírgula 7 4 5 4" xfId="7317"/>
    <cellStyle name="Vírgula 7 4 5 5" xfId="7318"/>
    <cellStyle name="Vírgula 7 4 5 6" xfId="2741"/>
    <cellStyle name="Vírgula 7 4 6" xfId="366"/>
    <cellStyle name="Vírgula 7 4 6 2" xfId="991"/>
    <cellStyle name="Vírgula 7 4 6 2 2" xfId="1929"/>
    <cellStyle name="Vírgula 7 4 6 2 2 2" xfId="7319"/>
    <cellStyle name="Vírgula 7 4 6 2 2 3" xfId="7320"/>
    <cellStyle name="Vírgula 7 4 6 2 2 4" xfId="3870"/>
    <cellStyle name="Vírgula 7 4 6 2 3" xfId="7321"/>
    <cellStyle name="Vírgula 7 4 6 2 4" xfId="7322"/>
    <cellStyle name="Vírgula 7 4 6 2 5" xfId="3014"/>
    <cellStyle name="Vírgula 7 4 6 3" xfId="1928"/>
    <cellStyle name="Vírgula 7 4 6 3 2" xfId="7323"/>
    <cellStyle name="Vírgula 7 4 6 3 3" xfId="7324"/>
    <cellStyle name="Vírgula 7 4 6 3 4" xfId="3869"/>
    <cellStyle name="Vírgula 7 4 6 4" xfId="7325"/>
    <cellStyle name="Vírgula 7 4 6 5" xfId="7326"/>
    <cellStyle name="Vírgula 7 4 6 6" xfId="2557"/>
    <cellStyle name="Vírgula 7 4 7" xfId="840"/>
    <cellStyle name="Vírgula 7 4 7 2" xfId="1930"/>
    <cellStyle name="Vírgula 7 4 7 2 2" xfId="7327"/>
    <cellStyle name="Vírgula 7 4 7 2 3" xfId="7328"/>
    <cellStyle name="Vírgula 7 4 7 2 4" xfId="3871"/>
    <cellStyle name="Vírgula 7 4 7 3" xfId="7329"/>
    <cellStyle name="Vírgula 7 4 7 4" xfId="7330"/>
    <cellStyle name="Vírgula 7 4 7 5" xfId="2879"/>
    <cellStyle name="Vírgula 7 4 8" xfId="1305"/>
    <cellStyle name="Vírgula 7 4 8 2" xfId="7331"/>
    <cellStyle name="Vírgula 7 4 8 3" xfId="7332"/>
    <cellStyle name="Vírgula 7 4 8 4" xfId="3246"/>
    <cellStyle name="Vírgula 7 4 9" xfId="2146"/>
    <cellStyle name="Vírgula 7 4 9 2" xfId="7333"/>
    <cellStyle name="Vírgula 7 4 9 3" xfId="7334"/>
    <cellStyle name="Vírgula 7 4 9 4" xfId="3986"/>
    <cellStyle name="Vírgula 7 5" xfId="374"/>
    <cellStyle name="Vírgula 7 5 10" xfId="7335"/>
    <cellStyle name="Vírgula 7 5 11" xfId="2563"/>
    <cellStyle name="Vírgula 7 5 2" xfId="639"/>
    <cellStyle name="Vírgula 7 5 2 2" xfId="780"/>
    <cellStyle name="Vírgula 7 5 2 2 2" xfId="1245"/>
    <cellStyle name="Vírgula 7 5 2 2 2 2" xfId="1934"/>
    <cellStyle name="Vírgula 7 5 2 2 2 2 2" xfId="7336"/>
    <cellStyle name="Vírgula 7 5 2 2 2 2 3" xfId="7337"/>
    <cellStyle name="Vírgula 7 5 2 2 2 2 4" xfId="3875"/>
    <cellStyle name="Vírgula 7 5 2 2 2 3" xfId="7338"/>
    <cellStyle name="Vírgula 7 5 2 2 2 4" xfId="7339"/>
    <cellStyle name="Vírgula 7 5 2 2 2 5" xfId="3198"/>
    <cellStyle name="Vírgula 7 5 2 2 3" xfId="1933"/>
    <cellStyle name="Vírgula 7 5 2 2 3 2" xfId="7340"/>
    <cellStyle name="Vírgula 7 5 2 2 3 3" xfId="7341"/>
    <cellStyle name="Vírgula 7 5 2 2 3 4" xfId="3874"/>
    <cellStyle name="Vírgula 7 5 2 2 4" xfId="7342"/>
    <cellStyle name="Vírgula 7 5 2 2 5" xfId="7343"/>
    <cellStyle name="Vírgula 7 5 2 2 6" xfId="2831"/>
    <cellStyle name="Vírgula 7 5 2 3" xfId="933"/>
    <cellStyle name="Vírgula 7 5 2 3 2" xfId="1935"/>
    <cellStyle name="Vírgula 7 5 2 3 2 2" xfId="7344"/>
    <cellStyle name="Vírgula 7 5 2 3 2 3" xfId="7345"/>
    <cellStyle name="Vírgula 7 5 2 3 2 4" xfId="3876"/>
    <cellStyle name="Vírgula 7 5 2 3 3" xfId="7346"/>
    <cellStyle name="Vírgula 7 5 2 3 4" xfId="7347"/>
    <cellStyle name="Vírgula 7 5 2 3 5" xfId="2969"/>
    <cellStyle name="Vírgula 7 5 2 4" xfId="1932"/>
    <cellStyle name="Vírgula 7 5 2 4 2" xfId="7348"/>
    <cellStyle name="Vírgula 7 5 2 4 3" xfId="7349"/>
    <cellStyle name="Vírgula 7 5 2 4 4" xfId="3873"/>
    <cellStyle name="Vírgula 7 5 2 5" xfId="2240"/>
    <cellStyle name="Vírgula 7 5 2 5 2" xfId="7350"/>
    <cellStyle name="Vírgula 7 5 2 5 3" xfId="7351"/>
    <cellStyle name="Vírgula 7 5 2 5 4" xfId="4077"/>
    <cellStyle name="Vírgula 7 5 2 6" xfId="2384"/>
    <cellStyle name="Vírgula 7 5 2 6 2" xfId="7352"/>
    <cellStyle name="Vírgula 7 5 2 6 3" xfId="4212"/>
    <cellStyle name="Vírgula 7 5 2 7" xfId="7353"/>
    <cellStyle name="Vírgula 7 5 2 8" xfId="7354"/>
    <cellStyle name="Vírgula 7 5 2 9" xfId="2696"/>
    <cellStyle name="Vírgula 7 5 3" xfId="587"/>
    <cellStyle name="Vírgula 7 5 3 2" xfId="1110"/>
    <cellStyle name="Vírgula 7 5 3 2 2" xfId="1937"/>
    <cellStyle name="Vírgula 7 5 3 2 2 2" xfId="7355"/>
    <cellStyle name="Vírgula 7 5 3 2 2 3" xfId="7356"/>
    <cellStyle name="Vírgula 7 5 3 2 2 4" xfId="3878"/>
    <cellStyle name="Vírgula 7 5 3 2 3" xfId="7357"/>
    <cellStyle name="Vírgula 7 5 3 2 4" xfId="7358"/>
    <cellStyle name="Vírgula 7 5 3 2 5" xfId="3063"/>
    <cellStyle name="Vírgula 7 5 3 3" xfId="1936"/>
    <cellStyle name="Vírgula 7 5 3 3 2" xfId="7359"/>
    <cellStyle name="Vírgula 7 5 3 3 3" xfId="7360"/>
    <cellStyle name="Vírgula 7 5 3 3 4" xfId="3877"/>
    <cellStyle name="Vírgula 7 5 3 4" xfId="7361"/>
    <cellStyle name="Vírgula 7 5 3 5" xfId="7362"/>
    <cellStyle name="Vírgula 7 5 3 6" xfId="2646"/>
    <cellStyle name="Vírgula 7 5 4" xfId="730"/>
    <cellStyle name="Vírgula 7 5 4 2" xfId="1195"/>
    <cellStyle name="Vírgula 7 5 4 2 2" xfId="1939"/>
    <cellStyle name="Vírgula 7 5 4 2 2 2" xfId="7363"/>
    <cellStyle name="Vírgula 7 5 4 2 2 3" xfId="7364"/>
    <cellStyle name="Vírgula 7 5 4 2 2 4" xfId="3880"/>
    <cellStyle name="Vírgula 7 5 4 2 3" xfId="7365"/>
    <cellStyle name="Vírgula 7 5 4 2 4" xfId="7366"/>
    <cellStyle name="Vírgula 7 5 4 2 5" xfId="3148"/>
    <cellStyle name="Vírgula 7 5 4 3" xfId="1938"/>
    <cellStyle name="Vírgula 7 5 4 3 2" xfId="7367"/>
    <cellStyle name="Vírgula 7 5 4 3 3" xfId="7368"/>
    <cellStyle name="Vírgula 7 5 4 3 4" xfId="3879"/>
    <cellStyle name="Vírgula 7 5 4 4" xfId="7369"/>
    <cellStyle name="Vírgula 7 5 4 5" xfId="7370"/>
    <cellStyle name="Vírgula 7 5 4 6" xfId="2781"/>
    <cellStyle name="Vírgula 7 5 5" xfId="883"/>
    <cellStyle name="Vírgula 7 5 5 2" xfId="1940"/>
    <cellStyle name="Vírgula 7 5 5 2 2" xfId="7371"/>
    <cellStyle name="Vírgula 7 5 5 2 3" xfId="7372"/>
    <cellStyle name="Vírgula 7 5 5 2 4" xfId="3881"/>
    <cellStyle name="Vírgula 7 5 5 3" xfId="7373"/>
    <cellStyle name="Vírgula 7 5 5 4" xfId="7374"/>
    <cellStyle name="Vírgula 7 5 5 5" xfId="2919"/>
    <cellStyle name="Vírgula 7 5 6" xfId="1931"/>
    <cellStyle name="Vírgula 7 5 6 2" xfId="7375"/>
    <cellStyle name="Vírgula 7 5 6 3" xfId="7376"/>
    <cellStyle name="Vírgula 7 5 6 4" xfId="3872"/>
    <cellStyle name="Vírgula 7 5 7" xfId="2190"/>
    <cellStyle name="Vírgula 7 5 7 2" xfId="7377"/>
    <cellStyle name="Vírgula 7 5 7 3" xfId="7378"/>
    <cellStyle name="Vírgula 7 5 7 4" xfId="4027"/>
    <cellStyle name="Vírgula 7 5 8" xfId="2334"/>
    <cellStyle name="Vírgula 7 5 8 2" xfId="7379"/>
    <cellStyle name="Vírgula 7 5 8 3" xfId="4162"/>
    <cellStyle name="Vírgula 7 5 9" xfId="7380"/>
    <cellStyle name="Vírgula 7 6" xfId="631"/>
    <cellStyle name="Vírgula 7 6 2" xfId="772"/>
    <cellStyle name="Vírgula 7 6 2 2" xfId="1237"/>
    <cellStyle name="Vírgula 7 6 2 2 2" xfId="1943"/>
    <cellStyle name="Vírgula 7 6 2 2 2 2" xfId="7381"/>
    <cellStyle name="Vírgula 7 6 2 2 2 3" xfId="7382"/>
    <cellStyle name="Vírgula 7 6 2 2 2 4" xfId="3884"/>
    <cellStyle name="Vírgula 7 6 2 2 3" xfId="7383"/>
    <cellStyle name="Vírgula 7 6 2 2 4" xfId="7384"/>
    <cellStyle name="Vírgula 7 6 2 2 5" xfId="3190"/>
    <cellStyle name="Vírgula 7 6 2 3" xfId="1942"/>
    <cellStyle name="Vírgula 7 6 2 3 2" xfId="7385"/>
    <cellStyle name="Vírgula 7 6 2 3 3" xfId="7386"/>
    <cellStyle name="Vírgula 7 6 2 3 4" xfId="3883"/>
    <cellStyle name="Vírgula 7 6 2 4" xfId="7387"/>
    <cellStyle name="Vírgula 7 6 2 5" xfId="7388"/>
    <cellStyle name="Vírgula 7 6 2 6" xfId="2823"/>
    <cellStyle name="Vírgula 7 6 3" xfId="925"/>
    <cellStyle name="Vírgula 7 6 3 2" xfId="1944"/>
    <cellStyle name="Vírgula 7 6 3 2 2" xfId="7389"/>
    <cellStyle name="Vírgula 7 6 3 2 3" xfId="7390"/>
    <cellStyle name="Vírgula 7 6 3 2 4" xfId="3885"/>
    <cellStyle name="Vírgula 7 6 3 3" xfId="7391"/>
    <cellStyle name="Vírgula 7 6 3 4" xfId="7392"/>
    <cellStyle name="Vírgula 7 6 3 5" xfId="2961"/>
    <cellStyle name="Vírgula 7 6 4" xfId="1941"/>
    <cellStyle name="Vírgula 7 6 4 2" xfId="7393"/>
    <cellStyle name="Vírgula 7 6 4 3" xfId="7394"/>
    <cellStyle name="Vírgula 7 6 4 4" xfId="3882"/>
    <cellStyle name="Vírgula 7 6 5" xfId="2232"/>
    <cellStyle name="Vírgula 7 6 5 2" xfId="7395"/>
    <cellStyle name="Vírgula 7 6 5 3" xfId="7396"/>
    <cellStyle name="Vírgula 7 6 5 4" xfId="4069"/>
    <cellStyle name="Vírgula 7 6 6" xfId="2376"/>
    <cellStyle name="Vírgula 7 6 6 2" xfId="7397"/>
    <cellStyle name="Vírgula 7 6 6 3" xfId="4204"/>
    <cellStyle name="Vírgula 7 6 7" xfId="7398"/>
    <cellStyle name="Vírgula 7 6 8" xfId="7399"/>
    <cellStyle name="Vírgula 7 6 9" xfId="2688"/>
    <cellStyle name="Vírgula 7 7" xfId="473"/>
    <cellStyle name="Vírgula 7 7 2" xfId="1035"/>
    <cellStyle name="Vírgula 7 7 2 2" xfId="1946"/>
    <cellStyle name="Vírgula 7 7 2 2 2" xfId="7400"/>
    <cellStyle name="Vírgula 7 7 2 2 3" xfId="7401"/>
    <cellStyle name="Vírgula 7 7 2 2 4" xfId="3887"/>
    <cellStyle name="Vírgula 7 7 2 3" xfId="7402"/>
    <cellStyle name="Vírgula 7 7 2 4" xfId="7403"/>
    <cellStyle name="Vírgula 7 7 2 5" xfId="3051"/>
    <cellStyle name="Vírgula 7 7 3" xfId="1945"/>
    <cellStyle name="Vírgula 7 7 3 2" xfId="7404"/>
    <cellStyle name="Vírgula 7 7 3 3" xfId="7405"/>
    <cellStyle name="Vírgula 7 7 3 4" xfId="3886"/>
    <cellStyle name="Vírgula 7 7 4" xfId="7406"/>
    <cellStyle name="Vírgula 7 7 5" xfId="7407"/>
    <cellStyle name="Vírgula 7 7 6" xfId="2599"/>
    <cellStyle name="Vírgula 7 8" xfId="682"/>
    <cellStyle name="Vírgula 7 8 2" xfId="1148"/>
    <cellStyle name="Vírgula 7 8 2 2" xfId="1948"/>
    <cellStyle name="Vírgula 7 8 2 2 2" xfId="7408"/>
    <cellStyle name="Vírgula 7 8 2 2 3" xfId="7409"/>
    <cellStyle name="Vírgula 7 8 2 2 4" xfId="3889"/>
    <cellStyle name="Vírgula 7 8 2 3" xfId="7410"/>
    <cellStyle name="Vírgula 7 8 2 4" xfId="7411"/>
    <cellStyle name="Vírgula 7 8 2 5" xfId="3101"/>
    <cellStyle name="Vírgula 7 8 3" xfId="1947"/>
    <cellStyle name="Vírgula 7 8 3 2" xfId="7412"/>
    <cellStyle name="Vírgula 7 8 3 3" xfId="7413"/>
    <cellStyle name="Vírgula 7 8 3 4" xfId="3888"/>
    <cellStyle name="Vírgula 7 8 4" xfId="7414"/>
    <cellStyle name="Vírgula 7 8 5" xfId="7415"/>
    <cellStyle name="Vírgula 7 8 6" xfId="2734"/>
    <cellStyle name="Vírgula 7 9" xfId="357"/>
    <cellStyle name="Vírgula 7 9 2" xfId="979"/>
    <cellStyle name="Vírgula 7 9 2 2" xfId="1950"/>
    <cellStyle name="Vírgula 7 9 2 2 2" xfId="7416"/>
    <cellStyle name="Vírgula 7 9 2 2 3" xfId="7417"/>
    <cellStyle name="Vírgula 7 9 2 2 4" xfId="3891"/>
    <cellStyle name="Vírgula 7 9 2 3" xfId="7418"/>
    <cellStyle name="Vírgula 7 9 2 4" xfId="7419"/>
    <cellStyle name="Vírgula 7 9 2 5" xfId="3007"/>
    <cellStyle name="Vírgula 7 9 3" xfId="1949"/>
    <cellStyle name="Vírgula 7 9 3 2" xfId="7420"/>
    <cellStyle name="Vírgula 7 9 3 3" xfId="7421"/>
    <cellStyle name="Vírgula 7 9 3 4" xfId="3890"/>
    <cellStyle name="Vírgula 7 9 4" xfId="7422"/>
    <cellStyle name="Vírgula 7 9 5" xfId="7423"/>
    <cellStyle name="Vírgula 7 9 6" xfId="2550"/>
    <cellStyle name="Vírgula 8" xfId="59"/>
    <cellStyle name="Vírgula 8 10" xfId="1301"/>
    <cellStyle name="Vírgula 8 10 2" xfId="7424"/>
    <cellStyle name="Vírgula 8 10 3" xfId="7425"/>
    <cellStyle name="Vírgula 8 10 4" xfId="3242"/>
    <cellStyle name="Vírgula 8 11" xfId="245"/>
    <cellStyle name="Vírgula 8 11 2" xfId="7426"/>
    <cellStyle name="Vírgula 8 11 3" xfId="7427"/>
    <cellStyle name="Vírgula 8 11 4" xfId="2509"/>
    <cellStyle name="Vírgula 8 12" xfId="2141"/>
    <cellStyle name="Vírgula 8 12 2" xfId="7428"/>
    <cellStyle name="Vírgula 8 12 3" xfId="7429"/>
    <cellStyle name="Vírgula 8 12 4" xfId="3982"/>
    <cellStyle name="Vírgula 8 13" xfId="2290"/>
    <cellStyle name="Vírgula 8 13 2" xfId="7430"/>
    <cellStyle name="Vírgula 8 13 3" xfId="4118"/>
    <cellStyle name="Vírgula 8 14" xfId="2396"/>
    <cellStyle name="Vírgula 8 14 2" xfId="7431"/>
    <cellStyle name="Vírgula 8 15" xfId="7432"/>
    <cellStyle name="Vírgula 8 16" xfId="2437"/>
    <cellStyle name="Vírgula 8 2" xfId="107"/>
    <cellStyle name="Vírgula 8 2 10" xfId="2142"/>
    <cellStyle name="Vírgula 8 2 10 2" xfId="7433"/>
    <cellStyle name="Vírgula 8 2 10 3" xfId="7434"/>
    <cellStyle name="Vírgula 8 2 10 4" xfId="3983"/>
    <cellStyle name="Vírgula 8 2 11" xfId="2291"/>
    <cellStyle name="Vírgula 8 2 11 2" xfId="7435"/>
    <cellStyle name="Vírgula 8 2 11 3" xfId="4119"/>
    <cellStyle name="Vírgula 8 2 12" xfId="2426"/>
    <cellStyle name="Vírgula 8 2 12 2" xfId="7436"/>
    <cellStyle name="Vírgula 8 2 13" xfId="7437"/>
    <cellStyle name="Vírgula 8 2 14" xfId="2449"/>
    <cellStyle name="Vírgula 8 2 2" xfId="591"/>
    <cellStyle name="Vírgula 8 2 2 2" xfId="734"/>
    <cellStyle name="Vírgula 8 2 2 2 2" xfId="1199"/>
    <cellStyle name="Vírgula 8 2 2 2 2 2" xfId="1953"/>
    <cellStyle name="Vírgula 8 2 2 2 2 2 2" xfId="7438"/>
    <cellStyle name="Vírgula 8 2 2 2 2 2 3" xfId="7439"/>
    <cellStyle name="Vírgula 8 2 2 2 2 2 4" xfId="3894"/>
    <cellStyle name="Vírgula 8 2 2 2 2 3" xfId="7440"/>
    <cellStyle name="Vírgula 8 2 2 2 2 4" xfId="7441"/>
    <cellStyle name="Vírgula 8 2 2 2 2 5" xfId="3152"/>
    <cellStyle name="Vírgula 8 2 2 2 3" xfId="1952"/>
    <cellStyle name="Vírgula 8 2 2 2 3 2" xfId="7442"/>
    <cellStyle name="Vírgula 8 2 2 2 3 3" xfId="7443"/>
    <cellStyle name="Vírgula 8 2 2 2 3 4" xfId="3893"/>
    <cellStyle name="Vírgula 8 2 2 2 4" xfId="7444"/>
    <cellStyle name="Vírgula 8 2 2 2 5" xfId="7445"/>
    <cellStyle name="Vírgula 8 2 2 2 6" xfId="2785"/>
    <cellStyle name="Vírgula 8 2 2 3" xfId="887"/>
    <cellStyle name="Vírgula 8 2 2 3 2" xfId="1954"/>
    <cellStyle name="Vírgula 8 2 2 3 2 2" xfId="7446"/>
    <cellStyle name="Vírgula 8 2 2 3 2 3" xfId="7447"/>
    <cellStyle name="Vírgula 8 2 2 3 2 4" xfId="3895"/>
    <cellStyle name="Vírgula 8 2 2 3 3" xfId="7448"/>
    <cellStyle name="Vírgula 8 2 2 3 4" xfId="7449"/>
    <cellStyle name="Vírgula 8 2 2 3 5" xfId="2923"/>
    <cellStyle name="Vírgula 8 2 2 4" xfId="1951"/>
    <cellStyle name="Vírgula 8 2 2 4 2" xfId="7450"/>
    <cellStyle name="Vírgula 8 2 2 4 3" xfId="7451"/>
    <cellStyle name="Vírgula 8 2 2 4 4" xfId="3892"/>
    <cellStyle name="Vírgula 8 2 2 5" xfId="2194"/>
    <cellStyle name="Vírgula 8 2 2 5 2" xfId="7452"/>
    <cellStyle name="Vírgula 8 2 2 5 3" xfId="7453"/>
    <cellStyle name="Vírgula 8 2 2 5 4" xfId="4031"/>
    <cellStyle name="Vírgula 8 2 2 6" xfId="2338"/>
    <cellStyle name="Vírgula 8 2 2 6 2" xfId="7454"/>
    <cellStyle name="Vírgula 8 2 2 6 3" xfId="4166"/>
    <cellStyle name="Vírgula 8 2 2 7" xfId="7455"/>
    <cellStyle name="Vírgula 8 2 2 8" xfId="7456"/>
    <cellStyle name="Vírgula 8 2 2 9" xfId="2650"/>
    <cellStyle name="Vírgula 8 2 3" xfId="636"/>
    <cellStyle name="Vírgula 8 2 3 2" xfId="777"/>
    <cellStyle name="Vírgula 8 2 3 2 2" xfId="1242"/>
    <cellStyle name="Vírgula 8 2 3 2 2 2" xfId="1957"/>
    <cellStyle name="Vírgula 8 2 3 2 2 2 2" xfId="7457"/>
    <cellStyle name="Vírgula 8 2 3 2 2 2 3" xfId="7458"/>
    <cellStyle name="Vírgula 8 2 3 2 2 2 4" xfId="3898"/>
    <cellStyle name="Vírgula 8 2 3 2 2 3" xfId="7459"/>
    <cellStyle name="Vírgula 8 2 3 2 2 4" xfId="7460"/>
    <cellStyle name="Vírgula 8 2 3 2 2 5" xfId="3195"/>
    <cellStyle name="Vírgula 8 2 3 2 3" xfId="1956"/>
    <cellStyle name="Vírgula 8 2 3 2 3 2" xfId="7461"/>
    <cellStyle name="Vírgula 8 2 3 2 3 3" xfId="7462"/>
    <cellStyle name="Vírgula 8 2 3 2 3 4" xfId="3897"/>
    <cellStyle name="Vírgula 8 2 3 2 4" xfId="7463"/>
    <cellStyle name="Vírgula 8 2 3 2 5" xfId="7464"/>
    <cellStyle name="Vírgula 8 2 3 2 6" xfId="2828"/>
    <cellStyle name="Vírgula 8 2 3 3" xfId="930"/>
    <cellStyle name="Vírgula 8 2 3 3 2" xfId="1958"/>
    <cellStyle name="Vírgula 8 2 3 3 2 2" xfId="7465"/>
    <cellStyle name="Vírgula 8 2 3 3 2 3" xfId="7466"/>
    <cellStyle name="Vírgula 8 2 3 3 2 4" xfId="3899"/>
    <cellStyle name="Vírgula 8 2 3 3 3" xfId="7467"/>
    <cellStyle name="Vírgula 8 2 3 3 4" xfId="7468"/>
    <cellStyle name="Vírgula 8 2 3 3 5" xfId="2966"/>
    <cellStyle name="Vírgula 8 2 3 4" xfId="1955"/>
    <cellStyle name="Vírgula 8 2 3 4 2" xfId="7469"/>
    <cellStyle name="Vírgula 8 2 3 4 3" xfId="7470"/>
    <cellStyle name="Vírgula 8 2 3 4 4" xfId="3896"/>
    <cellStyle name="Vírgula 8 2 3 5" xfId="2237"/>
    <cellStyle name="Vírgula 8 2 3 5 2" xfId="7471"/>
    <cellStyle name="Vírgula 8 2 3 5 3" xfId="7472"/>
    <cellStyle name="Vírgula 8 2 3 5 4" xfId="4074"/>
    <cellStyle name="Vírgula 8 2 3 6" xfId="2381"/>
    <cellStyle name="Vírgula 8 2 3 6 2" xfId="7473"/>
    <cellStyle name="Vírgula 8 2 3 6 3" xfId="4209"/>
    <cellStyle name="Vírgula 8 2 3 7" xfId="7474"/>
    <cellStyle name="Vírgula 8 2 3 8" xfId="7475"/>
    <cellStyle name="Vírgula 8 2 3 9" xfId="2693"/>
    <cellStyle name="Vírgula 8 2 4" xfId="477"/>
    <cellStyle name="Vírgula 8 2 4 2" xfId="1039"/>
    <cellStyle name="Vírgula 8 2 4 2 2" xfId="1960"/>
    <cellStyle name="Vírgula 8 2 4 2 2 2" xfId="7476"/>
    <cellStyle name="Vírgula 8 2 4 2 2 3" xfId="7477"/>
    <cellStyle name="Vírgula 8 2 4 2 2 4" xfId="3901"/>
    <cellStyle name="Vírgula 8 2 4 2 3" xfId="7478"/>
    <cellStyle name="Vírgula 8 2 4 2 4" xfId="7479"/>
    <cellStyle name="Vírgula 8 2 4 2 5" xfId="3055"/>
    <cellStyle name="Vírgula 8 2 4 3" xfId="1959"/>
    <cellStyle name="Vírgula 8 2 4 3 2" xfId="7480"/>
    <cellStyle name="Vírgula 8 2 4 3 3" xfId="7481"/>
    <cellStyle name="Vírgula 8 2 4 3 4" xfId="3900"/>
    <cellStyle name="Vírgula 8 2 4 4" xfId="7482"/>
    <cellStyle name="Vírgula 8 2 4 5" xfId="7483"/>
    <cellStyle name="Vírgula 8 2 4 6" xfId="2603"/>
    <cellStyle name="Vírgula 8 2 5" xfId="686"/>
    <cellStyle name="Vírgula 8 2 5 2" xfId="1152"/>
    <cellStyle name="Vírgula 8 2 5 2 2" xfId="1962"/>
    <cellStyle name="Vírgula 8 2 5 2 2 2" xfId="7484"/>
    <cellStyle name="Vírgula 8 2 5 2 2 3" xfId="7485"/>
    <cellStyle name="Vírgula 8 2 5 2 2 4" xfId="3903"/>
    <cellStyle name="Vírgula 8 2 5 2 3" xfId="7486"/>
    <cellStyle name="Vírgula 8 2 5 2 4" xfId="7487"/>
    <cellStyle name="Vírgula 8 2 5 2 5" xfId="3105"/>
    <cellStyle name="Vírgula 8 2 5 3" xfId="1961"/>
    <cellStyle name="Vírgula 8 2 5 3 2" xfId="7488"/>
    <cellStyle name="Vírgula 8 2 5 3 3" xfId="7489"/>
    <cellStyle name="Vírgula 8 2 5 3 4" xfId="3902"/>
    <cellStyle name="Vírgula 8 2 5 4" xfId="7490"/>
    <cellStyle name="Vírgula 8 2 5 5" xfId="7491"/>
    <cellStyle name="Vírgula 8 2 5 6" xfId="2738"/>
    <cellStyle name="Vírgula 8 2 6" xfId="361"/>
    <cellStyle name="Vírgula 8 2 6 2" xfId="983"/>
    <cellStyle name="Vírgula 8 2 6 2 2" xfId="1964"/>
    <cellStyle name="Vírgula 8 2 6 2 2 2" xfId="7492"/>
    <cellStyle name="Vírgula 8 2 6 2 2 3" xfId="7493"/>
    <cellStyle name="Vírgula 8 2 6 2 2 4" xfId="3905"/>
    <cellStyle name="Vírgula 8 2 6 2 3" xfId="7494"/>
    <cellStyle name="Vírgula 8 2 6 2 4" xfId="7495"/>
    <cellStyle name="Vírgula 8 2 6 2 5" xfId="3011"/>
    <cellStyle name="Vírgula 8 2 6 3" xfId="1963"/>
    <cellStyle name="Vírgula 8 2 6 3 2" xfId="7496"/>
    <cellStyle name="Vírgula 8 2 6 3 3" xfId="7497"/>
    <cellStyle name="Vírgula 8 2 6 3 4" xfId="3904"/>
    <cellStyle name="Vírgula 8 2 6 4" xfId="7498"/>
    <cellStyle name="Vírgula 8 2 6 5" xfId="7499"/>
    <cellStyle name="Vírgula 8 2 6 6" xfId="2554"/>
    <cellStyle name="Vírgula 8 2 7" xfId="836"/>
    <cellStyle name="Vírgula 8 2 7 2" xfId="1965"/>
    <cellStyle name="Vírgula 8 2 7 2 2" xfId="7500"/>
    <cellStyle name="Vírgula 8 2 7 2 3" xfId="7501"/>
    <cellStyle name="Vírgula 8 2 7 2 4" xfId="3906"/>
    <cellStyle name="Vírgula 8 2 7 3" xfId="7502"/>
    <cellStyle name="Vírgula 8 2 7 4" xfId="7503"/>
    <cellStyle name="Vírgula 8 2 7 5" xfId="2876"/>
    <cellStyle name="Vírgula 8 2 8" xfId="1302"/>
    <cellStyle name="Vírgula 8 2 8 2" xfId="7504"/>
    <cellStyle name="Vírgula 8 2 8 3" xfId="7505"/>
    <cellStyle name="Vírgula 8 2 8 4" xfId="3243"/>
    <cellStyle name="Vírgula 8 2 9" xfId="246"/>
    <cellStyle name="Vírgula 8 2 9 2" xfId="7506"/>
    <cellStyle name="Vírgula 8 2 9 3" xfId="7507"/>
    <cellStyle name="Vírgula 8 2 9 4" xfId="2510"/>
    <cellStyle name="Vírgula 8 3" xfId="144"/>
    <cellStyle name="Vírgula 8 3 10" xfId="2143"/>
    <cellStyle name="Vírgula 8 3 10 2" xfId="7508"/>
    <cellStyle name="Vírgula 8 3 10 3" xfId="7509"/>
    <cellStyle name="Vírgula 8 3 10 4" xfId="3984"/>
    <cellStyle name="Vírgula 8 3 11" xfId="2292"/>
    <cellStyle name="Vírgula 8 3 11 2" xfId="7510"/>
    <cellStyle name="Vírgula 8 3 11 3" xfId="4120"/>
    <cellStyle name="Vírgula 8 3 12" xfId="2427"/>
    <cellStyle name="Vírgula 8 3 12 2" xfId="7511"/>
    <cellStyle name="Vírgula 8 3 13" xfId="7512"/>
    <cellStyle name="Vírgula 8 3 14" xfId="2464"/>
    <cellStyle name="Vírgula 8 3 2" xfId="592"/>
    <cellStyle name="Vírgula 8 3 2 2" xfId="735"/>
    <cellStyle name="Vírgula 8 3 2 2 2" xfId="1200"/>
    <cellStyle name="Vírgula 8 3 2 2 2 2" xfId="1968"/>
    <cellStyle name="Vírgula 8 3 2 2 2 2 2" xfId="7513"/>
    <cellStyle name="Vírgula 8 3 2 2 2 2 3" xfId="7514"/>
    <cellStyle name="Vírgula 8 3 2 2 2 2 4" xfId="3909"/>
    <cellStyle name="Vírgula 8 3 2 2 2 3" xfId="7515"/>
    <cellStyle name="Vírgula 8 3 2 2 2 4" xfId="7516"/>
    <cellStyle name="Vírgula 8 3 2 2 2 5" xfId="3153"/>
    <cellStyle name="Vírgula 8 3 2 2 3" xfId="1967"/>
    <cellStyle name="Vírgula 8 3 2 2 3 2" xfId="7517"/>
    <cellStyle name="Vírgula 8 3 2 2 3 3" xfId="7518"/>
    <cellStyle name="Vírgula 8 3 2 2 3 4" xfId="3908"/>
    <cellStyle name="Vírgula 8 3 2 2 4" xfId="7519"/>
    <cellStyle name="Vírgula 8 3 2 2 5" xfId="7520"/>
    <cellStyle name="Vírgula 8 3 2 2 6" xfId="2786"/>
    <cellStyle name="Vírgula 8 3 2 3" xfId="888"/>
    <cellStyle name="Vírgula 8 3 2 3 2" xfId="1969"/>
    <cellStyle name="Vírgula 8 3 2 3 2 2" xfId="7521"/>
    <cellStyle name="Vírgula 8 3 2 3 2 3" xfId="7522"/>
    <cellStyle name="Vírgula 8 3 2 3 2 4" xfId="3910"/>
    <cellStyle name="Vírgula 8 3 2 3 3" xfId="7523"/>
    <cellStyle name="Vírgula 8 3 2 3 4" xfId="7524"/>
    <cellStyle name="Vírgula 8 3 2 3 5" xfId="2924"/>
    <cellStyle name="Vírgula 8 3 2 4" xfId="1966"/>
    <cellStyle name="Vírgula 8 3 2 4 2" xfId="7525"/>
    <cellStyle name="Vírgula 8 3 2 4 3" xfId="7526"/>
    <cellStyle name="Vírgula 8 3 2 4 4" xfId="3907"/>
    <cellStyle name="Vírgula 8 3 2 5" xfId="2195"/>
    <cellStyle name="Vírgula 8 3 2 5 2" xfId="7527"/>
    <cellStyle name="Vírgula 8 3 2 5 3" xfId="7528"/>
    <cellStyle name="Vírgula 8 3 2 5 4" xfId="4032"/>
    <cellStyle name="Vírgula 8 3 2 6" xfId="2339"/>
    <cellStyle name="Vírgula 8 3 2 6 2" xfId="7529"/>
    <cellStyle name="Vírgula 8 3 2 6 3" xfId="4167"/>
    <cellStyle name="Vírgula 8 3 2 7" xfId="7530"/>
    <cellStyle name="Vírgula 8 3 2 8" xfId="7531"/>
    <cellStyle name="Vírgula 8 3 2 9" xfId="2651"/>
    <cellStyle name="Vírgula 8 3 3" xfId="637"/>
    <cellStyle name="Vírgula 8 3 3 2" xfId="778"/>
    <cellStyle name="Vírgula 8 3 3 2 2" xfId="1243"/>
    <cellStyle name="Vírgula 8 3 3 2 2 2" xfId="1972"/>
    <cellStyle name="Vírgula 8 3 3 2 2 2 2" xfId="7532"/>
    <cellStyle name="Vírgula 8 3 3 2 2 2 3" xfId="7533"/>
    <cellStyle name="Vírgula 8 3 3 2 2 2 4" xfId="3913"/>
    <cellStyle name="Vírgula 8 3 3 2 2 3" xfId="7534"/>
    <cellStyle name="Vírgula 8 3 3 2 2 4" xfId="7535"/>
    <cellStyle name="Vírgula 8 3 3 2 2 5" xfId="3196"/>
    <cellStyle name="Vírgula 8 3 3 2 3" xfId="1971"/>
    <cellStyle name="Vírgula 8 3 3 2 3 2" xfId="7536"/>
    <cellStyle name="Vírgula 8 3 3 2 3 3" xfId="7537"/>
    <cellStyle name="Vírgula 8 3 3 2 3 4" xfId="3912"/>
    <cellStyle name="Vírgula 8 3 3 2 4" xfId="7538"/>
    <cellStyle name="Vírgula 8 3 3 2 5" xfId="7539"/>
    <cellStyle name="Vírgula 8 3 3 2 6" xfId="2829"/>
    <cellStyle name="Vírgula 8 3 3 3" xfId="931"/>
    <cellStyle name="Vírgula 8 3 3 3 2" xfId="1973"/>
    <cellStyle name="Vírgula 8 3 3 3 2 2" xfId="7540"/>
    <cellStyle name="Vírgula 8 3 3 3 2 3" xfId="7541"/>
    <cellStyle name="Vírgula 8 3 3 3 2 4" xfId="3914"/>
    <cellStyle name="Vírgula 8 3 3 3 3" xfId="7542"/>
    <cellStyle name="Vírgula 8 3 3 3 4" xfId="7543"/>
    <cellStyle name="Vírgula 8 3 3 3 5" xfId="2967"/>
    <cellStyle name="Vírgula 8 3 3 4" xfId="1970"/>
    <cellStyle name="Vírgula 8 3 3 4 2" xfId="7544"/>
    <cellStyle name="Vírgula 8 3 3 4 3" xfId="7545"/>
    <cellStyle name="Vírgula 8 3 3 4 4" xfId="3911"/>
    <cellStyle name="Vírgula 8 3 3 5" xfId="2238"/>
    <cellStyle name="Vírgula 8 3 3 5 2" xfId="7546"/>
    <cellStyle name="Vírgula 8 3 3 5 3" xfId="7547"/>
    <cellStyle name="Vírgula 8 3 3 5 4" xfId="4075"/>
    <cellStyle name="Vírgula 8 3 3 6" xfId="2382"/>
    <cellStyle name="Vírgula 8 3 3 6 2" xfId="7548"/>
    <cellStyle name="Vírgula 8 3 3 6 3" xfId="4210"/>
    <cellStyle name="Vírgula 8 3 3 7" xfId="7549"/>
    <cellStyle name="Vírgula 8 3 3 8" xfId="7550"/>
    <cellStyle name="Vírgula 8 3 3 9" xfId="2694"/>
    <cellStyle name="Vírgula 8 3 4" xfId="478"/>
    <cellStyle name="Vírgula 8 3 4 2" xfId="1040"/>
    <cellStyle name="Vírgula 8 3 4 2 2" xfId="1975"/>
    <cellStyle name="Vírgula 8 3 4 2 2 2" xfId="7551"/>
    <cellStyle name="Vírgula 8 3 4 2 2 3" xfId="7552"/>
    <cellStyle name="Vírgula 8 3 4 2 2 4" xfId="3916"/>
    <cellStyle name="Vírgula 8 3 4 2 3" xfId="7553"/>
    <cellStyle name="Vírgula 8 3 4 2 4" xfId="7554"/>
    <cellStyle name="Vírgula 8 3 4 2 5" xfId="3056"/>
    <cellStyle name="Vírgula 8 3 4 3" xfId="1974"/>
    <cellStyle name="Vírgula 8 3 4 3 2" xfId="7555"/>
    <cellStyle name="Vírgula 8 3 4 3 3" xfId="7556"/>
    <cellStyle name="Vírgula 8 3 4 3 4" xfId="3915"/>
    <cellStyle name="Vírgula 8 3 4 4" xfId="7557"/>
    <cellStyle name="Vírgula 8 3 4 5" xfId="7558"/>
    <cellStyle name="Vírgula 8 3 4 6" xfId="2604"/>
    <cellStyle name="Vírgula 8 3 5" xfId="687"/>
    <cellStyle name="Vírgula 8 3 5 2" xfId="1153"/>
    <cellStyle name="Vírgula 8 3 5 2 2" xfId="1977"/>
    <cellStyle name="Vírgula 8 3 5 2 2 2" xfId="7559"/>
    <cellStyle name="Vírgula 8 3 5 2 2 3" xfId="7560"/>
    <cellStyle name="Vírgula 8 3 5 2 2 4" xfId="3918"/>
    <cellStyle name="Vírgula 8 3 5 2 3" xfId="7561"/>
    <cellStyle name="Vírgula 8 3 5 2 4" xfId="7562"/>
    <cellStyle name="Vírgula 8 3 5 2 5" xfId="3106"/>
    <cellStyle name="Vírgula 8 3 5 3" xfId="1976"/>
    <cellStyle name="Vírgula 8 3 5 3 2" xfId="7563"/>
    <cellStyle name="Vírgula 8 3 5 3 3" xfId="7564"/>
    <cellStyle name="Vírgula 8 3 5 3 4" xfId="3917"/>
    <cellStyle name="Vírgula 8 3 5 4" xfId="7565"/>
    <cellStyle name="Vírgula 8 3 5 5" xfId="7566"/>
    <cellStyle name="Vírgula 8 3 5 6" xfId="2739"/>
    <cellStyle name="Vírgula 8 3 6" xfId="362"/>
    <cellStyle name="Vírgula 8 3 6 2" xfId="984"/>
    <cellStyle name="Vírgula 8 3 6 2 2" xfId="1979"/>
    <cellStyle name="Vírgula 8 3 6 2 2 2" xfId="7567"/>
    <cellStyle name="Vírgula 8 3 6 2 2 3" xfId="7568"/>
    <cellStyle name="Vírgula 8 3 6 2 2 4" xfId="3920"/>
    <cellStyle name="Vírgula 8 3 6 2 3" xfId="7569"/>
    <cellStyle name="Vírgula 8 3 6 2 4" xfId="7570"/>
    <cellStyle name="Vírgula 8 3 6 2 5" xfId="3012"/>
    <cellStyle name="Vírgula 8 3 6 3" xfId="1978"/>
    <cellStyle name="Vírgula 8 3 6 3 2" xfId="7571"/>
    <cellStyle name="Vírgula 8 3 6 3 3" xfId="7572"/>
    <cellStyle name="Vírgula 8 3 6 3 4" xfId="3919"/>
    <cellStyle name="Vírgula 8 3 6 4" xfId="7573"/>
    <cellStyle name="Vírgula 8 3 6 5" xfId="7574"/>
    <cellStyle name="Vírgula 8 3 6 6" xfId="2555"/>
    <cellStyle name="Vírgula 8 3 7" xfId="837"/>
    <cellStyle name="Vírgula 8 3 7 2" xfId="1980"/>
    <cellStyle name="Vírgula 8 3 7 2 2" xfId="7575"/>
    <cellStyle name="Vírgula 8 3 7 2 3" xfId="7576"/>
    <cellStyle name="Vírgula 8 3 7 2 4" xfId="3921"/>
    <cellStyle name="Vírgula 8 3 7 3" xfId="7577"/>
    <cellStyle name="Vírgula 8 3 7 4" xfId="7578"/>
    <cellStyle name="Vírgula 8 3 7 5" xfId="2877"/>
    <cellStyle name="Vírgula 8 3 8" xfId="1303"/>
    <cellStyle name="Vírgula 8 3 8 2" xfId="7579"/>
    <cellStyle name="Vírgula 8 3 8 3" xfId="7580"/>
    <cellStyle name="Vírgula 8 3 8 4" xfId="3244"/>
    <cellStyle name="Vírgula 8 3 9" xfId="247"/>
    <cellStyle name="Vírgula 8 3 9 2" xfId="7581"/>
    <cellStyle name="Vírgula 8 3 9 3" xfId="7582"/>
    <cellStyle name="Vírgula 8 3 9 4" xfId="2511"/>
    <cellStyle name="Vírgula 8 4" xfId="590"/>
    <cellStyle name="Vírgula 8 4 2" xfId="733"/>
    <cellStyle name="Vírgula 8 4 2 2" xfId="1198"/>
    <cellStyle name="Vírgula 8 4 2 2 2" xfId="1983"/>
    <cellStyle name="Vírgula 8 4 2 2 2 2" xfId="7583"/>
    <cellStyle name="Vírgula 8 4 2 2 2 3" xfId="7584"/>
    <cellStyle name="Vírgula 8 4 2 2 2 4" xfId="3924"/>
    <cellStyle name="Vírgula 8 4 2 2 3" xfId="7585"/>
    <cellStyle name="Vírgula 8 4 2 2 4" xfId="7586"/>
    <cellStyle name="Vírgula 8 4 2 2 5" xfId="3151"/>
    <cellStyle name="Vírgula 8 4 2 3" xfId="1982"/>
    <cellStyle name="Vírgula 8 4 2 3 2" xfId="7587"/>
    <cellStyle name="Vírgula 8 4 2 3 3" xfId="7588"/>
    <cellStyle name="Vírgula 8 4 2 3 4" xfId="3923"/>
    <cellStyle name="Vírgula 8 4 2 4" xfId="7589"/>
    <cellStyle name="Vírgula 8 4 2 5" xfId="7590"/>
    <cellStyle name="Vírgula 8 4 2 6" xfId="2784"/>
    <cellStyle name="Vírgula 8 4 3" xfId="886"/>
    <cellStyle name="Vírgula 8 4 3 2" xfId="1984"/>
    <cellStyle name="Vírgula 8 4 3 2 2" xfId="7591"/>
    <cellStyle name="Vírgula 8 4 3 2 3" xfId="7592"/>
    <cellStyle name="Vírgula 8 4 3 2 4" xfId="3925"/>
    <cellStyle name="Vírgula 8 4 3 3" xfId="7593"/>
    <cellStyle name="Vírgula 8 4 3 4" xfId="7594"/>
    <cellStyle name="Vírgula 8 4 3 5" xfId="2922"/>
    <cellStyle name="Vírgula 8 4 4" xfId="1981"/>
    <cellStyle name="Vírgula 8 4 4 2" xfId="7595"/>
    <cellStyle name="Vírgula 8 4 4 3" xfId="7596"/>
    <cellStyle name="Vírgula 8 4 4 4" xfId="3922"/>
    <cellStyle name="Vírgula 8 4 5" xfId="2193"/>
    <cellStyle name="Vírgula 8 4 5 2" xfId="7597"/>
    <cellStyle name="Vírgula 8 4 5 3" xfId="7598"/>
    <cellStyle name="Vírgula 8 4 5 4" xfId="4030"/>
    <cellStyle name="Vírgula 8 4 6" xfId="2337"/>
    <cellStyle name="Vírgula 8 4 6 2" xfId="7599"/>
    <cellStyle name="Vírgula 8 4 6 3" xfId="4165"/>
    <cellStyle name="Vírgula 8 4 7" xfId="7600"/>
    <cellStyle name="Vírgula 8 4 8" xfId="7601"/>
    <cellStyle name="Vírgula 8 4 9" xfId="2649"/>
    <cellStyle name="Vírgula 8 5" xfId="635"/>
    <cellStyle name="Vírgula 8 5 2" xfId="776"/>
    <cellStyle name="Vírgula 8 5 2 2" xfId="1241"/>
    <cellStyle name="Vírgula 8 5 2 2 2" xfId="1987"/>
    <cellStyle name="Vírgula 8 5 2 2 2 2" xfId="7602"/>
    <cellStyle name="Vírgula 8 5 2 2 2 3" xfId="7603"/>
    <cellStyle name="Vírgula 8 5 2 2 2 4" xfId="3928"/>
    <cellStyle name="Vírgula 8 5 2 2 3" xfId="7604"/>
    <cellStyle name="Vírgula 8 5 2 2 4" xfId="7605"/>
    <cellStyle name="Vírgula 8 5 2 2 5" xfId="3194"/>
    <cellStyle name="Vírgula 8 5 2 3" xfId="1986"/>
    <cellStyle name="Vírgula 8 5 2 3 2" xfId="7606"/>
    <cellStyle name="Vírgula 8 5 2 3 3" xfId="7607"/>
    <cellStyle name="Vírgula 8 5 2 3 4" xfId="3927"/>
    <cellStyle name="Vírgula 8 5 2 4" xfId="7608"/>
    <cellStyle name="Vírgula 8 5 2 5" xfId="7609"/>
    <cellStyle name="Vírgula 8 5 2 6" xfId="2827"/>
    <cellStyle name="Vírgula 8 5 3" xfId="929"/>
    <cellStyle name="Vírgula 8 5 3 2" xfId="1988"/>
    <cellStyle name="Vírgula 8 5 3 2 2" xfId="7610"/>
    <cellStyle name="Vírgula 8 5 3 2 3" xfId="7611"/>
    <cellStyle name="Vírgula 8 5 3 2 4" xfId="3929"/>
    <cellStyle name="Vírgula 8 5 3 3" xfId="7612"/>
    <cellStyle name="Vírgula 8 5 3 4" xfId="7613"/>
    <cellStyle name="Vírgula 8 5 3 5" xfId="2965"/>
    <cellStyle name="Vírgula 8 5 4" xfId="1985"/>
    <cellStyle name="Vírgula 8 5 4 2" xfId="7614"/>
    <cellStyle name="Vírgula 8 5 4 3" xfId="7615"/>
    <cellStyle name="Vírgula 8 5 4 4" xfId="3926"/>
    <cellStyle name="Vírgula 8 5 5" xfId="2236"/>
    <cellStyle name="Vírgula 8 5 5 2" xfId="7616"/>
    <cellStyle name="Vírgula 8 5 5 3" xfId="7617"/>
    <cellStyle name="Vírgula 8 5 5 4" xfId="4073"/>
    <cellStyle name="Vírgula 8 5 6" xfId="2380"/>
    <cellStyle name="Vírgula 8 5 6 2" xfId="7618"/>
    <cellStyle name="Vírgula 8 5 6 3" xfId="4208"/>
    <cellStyle name="Vírgula 8 5 7" xfId="7619"/>
    <cellStyle name="Vírgula 8 5 8" xfId="7620"/>
    <cellStyle name="Vírgula 8 5 9" xfId="2692"/>
    <cellStyle name="Vírgula 8 6" xfId="476"/>
    <cellStyle name="Vírgula 8 6 2" xfId="1038"/>
    <cellStyle name="Vírgula 8 6 2 2" xfId="1990"/>
    <cellStyle name="Vírgula 8 6 2 2 2" xfId="7621"/>
    <cellStyle name="Vírgula 8 6 2 2 3" xfId="7622"/>
    <cellStyle name="Vírgula 8 6 2 2 4" xfId="3931"/>
    <cellStyle name="Vírgula 8 6 2 3" xfId="7623"/>
    <cellStyle name="Vírgula 8 6 2 4" xfId="7624"/>
    <cellStyle name="Vírgula 8 6 2 5" xfId="3054"/>
    <cellStyle name="Vírgula 8 6 3" xfId="1989"/>
    <cellStyle name="Vírgula 8 6 3 2" xfId="7625"/>
    <cellStyle name="Vírgula 8 6 3 3" xfId="7626"/>
    <cellStyle name="Vírgula 8 6 3 4" xfId="3930"/>
    <cellStyle name="Vírgula 8 6 4" xfId="7627"/>
    <cellStyle name="Vírgula 8 6 5" xfId="7628"/>
    <cellStyle name="Vírgula 8 6 6" xfId="2602"/>
    <cellStyle name="Vírgula 8 7" xfId="685"/>
    <cellStyle name="Vírgula 8 7 2" xfId="1151"/>
    <cellStyle name="Vírgula 8 7 2 2" xfId="1992"/>
    <cellStyle name="Vírgula 8 7 2 2 2" xfId="7629"/>
    <cellStyle name="Vírgula 8 7 2 2 3" xfId="7630"/>
    <cellStyle name="Vírgula 8 7 2 2 4" xfId="3933"/>
    <cellStyle name="Vírgula 8 7 2 3" xfId="7631"/>
    <cellStyle name="Vírgula 8 7 2 4" xfId="7632"/>
    <cellStyle name="Vírgula 8 7 2 5" xfId="3104"/>
    <cellStyle name="Vírgula 8 7 3" xfId="1991"/>
    <cellStyle name="Vírgula 8 7 3 2" xfId="7633"/>
    <cellStyle name="Vírgula 8 7 3 3" xfId="7634"/>
    <cellStyle name="Vírgula 8 7 3 4" xfId="3932"/>
    <cellStyle name="Vírgula 8 7 4" xfId="7635"/>
    <cellStyle name="Vírgula 8 7 5" xfId="7636"/>
    <cellStyle name="Vírgula 8 7 6" xfId="2737"/>
    <cellStyle name="Vírgula 8 8" xfId="360"/>
    <cellStyle name="Vírgula 8 8 2" xfId="982"/>
    <cellStyle name="Vírgula 8 8 2 2" xfId="1994"/>
    <cellStyle name="Vírgula 8 8 2 2 2" xfId="7637"/>
    <cellStyle name="Vírgula 8 8 2 2 3" xfId="7638"/>
    <cellStyle name="Vírgula 8 8 2 2 4" xfId="3935"/>
    <cellStyle name="Vírgula 8 8 2 3" xfId="7639"/>
    <cellStyle name="Vírgula 8 8 2 4" xfId="7640"/>
    <cellStyle name="Vírgula 8 8 2 5" xfId="3010"/>
    <cellStyle name="Vírgula 8 8 3" xfId="1993"/>
    <cellStyle name="Vírgula 8 8 3 2" xfId="7641"/>
    <cellStyle name="Vírgula 8 8 3 3" xfId="7642"/>
    <cellStyle name="Vírgula 8 8 3 4" xfId="3934"/>
    <cellStyle name="Vírgula 8 8 4" xfId="7643"/>
    <cellStyle name="Vírgula 8 8 5" xfId="7644"/>
    <cellStyle name="Vírgula 8 8 6" xfId="2553"/>
    <cellStyle name="Vírgula 8 9" xfId="835"/>
    <cellStyle name="Vírgula 8 9 2" xfId="1995"/>
    <cellStyle name="Vírgula 8 9 2 2" xfId="7645"/>
    <cellStyle name="Vírgula 8 9 2 3" xfId="7646"/>
    <cellStyle name="Vírgula 8 9 2 4" xfId="3936"/>
    <cellStyle name="Vírgula 8 9 3" xfId="7647"/>
    <cellStyle name="Vírgula 8 9 4" xfId="7648"/>
    <cellStyle name="Vírgula 8 9 5" xfId="2875"/>
    <cellStyle name="Vírgula 9" xfId="6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571496</xdr:colOff>
      <xdr:row>0</xdr:row>
      <xdr:rowOff>118382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6" y="118382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231318</xdr:colOff>
      <xdr:row>0</xdr:row>
      <xdr:rowOff>122463</xdr:rowOff>
    </xdr:from>
    <xdr:to>
      <xdr:col>2</xdr:col>
      <xdr:colOff>551966</xdr:colOff>
      <xdr:row>2</xdr:row>
      <xdr:rowOff>87084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6093" y="122463"/>
          <a:ext cx="977873" cy="34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85725</xdr:rowOff>
    </xdr:from>
    <xdr:to>
      <xdr:col>11</xdr:col>
      <xdr:colOff>85725</xdr:colOff>
      <xdr:row>1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782425" y="85725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212912</xdr:colOff>
      <xdr:row>0</xdr:row>
      <xdr:rowOff>11206</xdr:rowOff>
    </xdr:from>
    <xdr:to>
      <xdr:col>2</xdr:col>
      <xdr:colOff>1186703</xdr:colOff>
      <xdr:row>1</xdr:row>
      <xdr:rowOff>177533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1441" y="11206"/>
          <a:ext cx="973791" cy="34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33"/>
  <sheetViews>
    <sheetView showGridLines="0" tabSelected="1" view="pageBreakPreview" zoomScale="66" zoomScaleNormal="70" zoomScaleSheetLayoutView="66" workbookViewId="0">
      <pane xSplit="10" ySplit="12" topLeftCell="K94" activePane="bottomRight" state="frozen"/>
      <selection activeCell="N602" sqref="N602"/>
      <selection pane="topRight" activeCell="N602" sqref="N602"/>
      <selection pane="bottomLeft" activeCell="N602" sqref="N602"/>
      <selection pane="bottomRight" activeCell="H63" sqref="H63"/>
    </sheetView>
  </sheetViews>
  <sheetFormatPr defaultRowHeight="18.75" customHeight="1" outlineLevelRow="1"/>
  <cols>
    <col min="1" max="1" width="1.375" style="136" customWidth="1"/>
    <col min="2" max="2" width="8.625" style="137" customWidth="1"/>
    <col min="3" max="3" width="13.375" style="137" customWidth="1"/>
    <col min="4" max="4" width="11.375" style="137" customWidth="1"/>
    <col min="5" max="5" width="65.875" style="138" customWidth="1"/>
    <col min="6" max="6" width="6.625" style="136" customWidth="1"/>
    <col min="7" max="7" width="11.5" style="167" customWidth="1"/>
    <col min="8" max="8" width="13.75" style="166" customWidth="1"/>
    <col min="9" max="9" width="13.75" style="234" customWidth="1"/>
    <col min="10" max="10" width="15.625" style="234" customWidth="1"/>
    <col min="11" max="14" width="9" style="234"/>
    <col min="15" max="15" width="1.25" style="258" customWidth="1"/>
    <col min="16" max="16384" width="9" style="234"/>
  </cols>
  <sheetData>
    <row r="1" spans="1:15" ht="15" customHeight="1">
      <c r="A1" s="196"/>
      <c r="B1" s="262" t="s">
        <v>501</v>
      </c>
      <c r="C1" s="262"/>
      <c r="D1" s="262"/>
      <c r="E1" s="262"/>
      <c r="F1" s="262"/>
      <c r="G1" s="262"/>
      <c r="H1" s="262"/>
      <c r="I1" s="262"/>
      <c r="J1" s="263"/>
      <c r="O1" s="242"/>
    </row>
    <row r="2" spans="1:15" ht="15" customHeight="1">
      <c r="A2" s="195"/>
      <c r="B2" s="264"/>
      <c r="C2" s="264"/>
      <c r="D2" s="264"/>
      <c r="E2" s="264"/>
      <c r="F2" s="264"/>
      <c r="G2" s="264"/>
      <c r="H2" s="264"/>
      <c r="I2" s="264"/>
      <c r="J2" s="265"/>
      <c r="O2" s="242"/>
    </row>
    <row r="3" spans="1:15" ht="15" customHeight="1" thickBot="1">
      <c r="A3" s="195"/>
      <c r="B3" s="266"/>
      <c r="C3" s="266"/>
      <c r="D3" s="266"/>
      <c r="E3" s="266"/>
      <c r="F3" s="266"/>
      <c r="G3" s="266"/>
      <c r="H3" s="266"/>
      <c r="I3" s="266"/>
      <c r="J3" s="267"/>
      <c r="O3" s="242"/>
    </row>
    <row r="4" spans="1:15" ht="12.75" customHeight="1">
      <c r="A4" s="129"/>
      <c r="B4" s="130"/>
      <c r="C4" s="130"/>
      <c r="D4" s="130"/>
      <c r="E4" s="129"/>
      <c r="F4" s="129"/>
      <c r="G4" s="174"/>
      <c r="H4" s="174"/>
      <c r="I4" s="129"/>
      <c r="J4" s="129"/>
      <c r="O4" s="243"/>
    </row>
    <row r="5" spans="1:15" ht="18.75" customHeight="1">
      <c r="A5" s="198"/>
      <c r="B5" s="125" t="s">
        <v>1130</v>
      </c>
      <c r="C5" s="131"/>
      <c r="D5" s="131"/>
      <c r="E5" s="132"/>
      <c r="F5" s="197"/>
      <c r="G5" s="173"/>
      <c r="H5" s="172"/>
      <c r="I5" s="133"/>
      <c r="J5" s="133"/>
      <c r="O5" s="244"/>
    </row>
    <row r="6" spans="1:15" ht="18.75" customHeight="1">
      <c r="A6" s="198"/>
      <c r="B6" s="125" t="s">
        <v>1133</v>
      </c>
      <c r="C6" s="131"/>
      <c r="D6" s="131"/>
      <c r="E6" s="132"/>
      <c r="F6" s="197"/>
      <c r="G6" s="173"/>
      <c r="H6" s="172"/>
      <c r="I6" s="133"/>
      <c r="J6" s="133"/>
      <c r="O6" s="244"/>
    </row>
    <row r="7" spans="1:15" ht="18.75" customHeight="1">
      <c r="A7" s="232"/>
      <c r="B7" s="125" t="s">
        <v>1093</v>
      </c>
      <c r="C7" s="131"/>
      <c r="D7" s="131"/>
      <c r="E7" s="132"/>
      <c r="F7" s="197"/>
      <c r="G7" s="207" t="s">
        <v>184</v>
      </c>
      <c r="H7" s="208"/>
      <c r="I7" s="209" t="s">
        <v>502</v>
      </c>
      <c r="J7" s="41">
        <v>0.27700000000000002</v>
      </c>
      <c r="O7" s="245"/>
    </row>
    <row r="8" spans="1:15" ht="18.75" customHeight="1">
      <c r="A8" s="147"/>
      <c r="B8" s="125" t="s">
        <v>39</v>
      </c>
      <c r="C8" s="147"/>
      <c r="D8" s="147"/>
      <c r="E8" s="147"/>
      <c r="F8" s="147"/>
      <c r="G8" s="147"/>
      <c r="H8" s="147"/>
      <c r="I8" s="147"/>
      <c r="J8" s="147"/>
      <c r="O8" s="246"/>
    </row>
    <row r="10" spans="1:15" ht="18.75" customHeight="1">
      <c r="A10" s="134"/>
      <c r="B10" s="214"/>
      <c r="C10" s="214"/>
      <c r="D10" s="214"/>
      <c r="E10" s="177" t="s">
        <v>1017</v>
      </c>
      <c r="F10" s="214"/>
      <c r="G10" s="178"/>
      <c r="H10" s="179"/>
      <c r="I10" s="180"/>
      <c r="J10" s="179"/>
      <c r="O10" s="247"/>
    </row>
    <row r="11" spans="1:15" ht="18.75" customHeight="1" thickBot="1">
      <c r="A11" s="134"/>
      <c r="B11" s="134"/>
      <c r="C11" s="134"/>
      <c r="D11" s="134"/>
      <c r="E11" s="198"/>
      <c r="F11" s="134"/>
      <c r="G11" s="175"/>
      <c r="H11" s="176"/>
      <c r="I11" s="147"/>
      <c r="J11" s="7"/>
      <c r="O11" s="248"/>
    </row>
    <row r="12" spans="1:15" ht="39.75" customHeight="1" thickBot="1">
      <c r="A12" s="135"/>
      <c r="B12" s="201" t="s">
        <v>40</v>
      </c>
      <c r="C12" s="202" t="s">
        <v>41</v>
      </c>
      <c r="D12" s="202" t="s">
        <v>42</v>
      </c>
      <c r="E12" s="202" t="s">
        <v>43</v>
      </c>
      <c r="F12" s="203" t="s">
        <v>500</v>
      </c>
      <c r="G12" s="204" t="s">
        <v>44</v>
      </c>
      <c r="H12" s="205" t="s">
        <v>533</v>
      </c>
      <c r="I12" s="205" t="s">
        <v>534</v>
      </c>
      <c r="J12" s="206" t="s">
        <v>45</v>
      </c>
      <c r="O12" s="249" t="s">
        <v>533</v>
      </c>
    </row>
    <row r="13" spans="1:15" ht="18.75" customHeight="1">
      <c r="A13" s="232"/>
      <c r="B13" s="232"/>
      <c r="C13" s="232"/>
      <c r="D13" s="232"/>
      <c r="E13" s="149"/>
      <c r="F13" s="232"/>
      <c r="G13" s="170"/>
      <c r="H13" s="169"/>
      <c r="I13" s="135"/>
      <c r="J13" s="135"/>
      <c r="O13" s="250"/>
    </row>
    <row r="14" spans="1:15" ht="18.75" customHeight="1">
      <c r="A14" s="232"/>
      <c r="B14" s="164">
        <v>1</v>
      </c>
      <c r="C14" s="164"/>
      <c r="D14" s="164"/>
      <c r="E14" s="146" t="s">
        <v>67</v>
      </c>
      <c r="F14" s="146"/>
      <c r="G14" s="6"/>
      <c r="H14" s="210"/>
      <c r="I14" s="146"/>
      <c r="J14" s="194"/>
      <c r="O14" s="251"/>
    </row>
    <row r="15" spans="1:15" ht="18.75" customHeight="1" outlineLevel="1">
      <c r="A15" s="232"/>
      <c r="B15" s="224" t="s">
        <v>46</v>
      </c>
      <c r="C15" s="224" t="s">
        <v>129</v>
      </c>
      <c r="D15" s="199" t="s">
        <v>52</v>
      </c>
      <c r="E15" s="238" t="s">
        <v>503</v>
      </c>
      <c r="F15" s="224" t="s">
        <v>68</v>
      </c>
      <c r="G15" s="235"/>
      <c r="H15" s="235">
        <f>O15*1.0761</f>
        <v>319.64474400000006</v>
      </c>
      <c r="I15" s="240">
        <f>H15*1.277</f>
        <v>408.18633808800007</v>
      </c>
      <c r="J15" s="236">
        <f>G15*I15</f>
        <v>0</v>
      </c>
      <c r="O15" s="252">
        <v>297.04000000000002</v>
      </c>
    </row>
    <row r="16" spans="1:15" ht="18.75" customHeight="1" outlineLevel="1">
      <c r="A16" s="232"/>
      <c r="B16" s="224" t="s">
        <v>69</v>
      </c>
      <c r="C16" s="224" t="s">
        <v>202</v>
      </c>
      <c r="D16" s="224" t="s">
        <v>52</v>
      </c>
      <c r="E16" s="238" t="s">
        <v>1025</v>
      </c>
      <c r="F16" s="224" t="s">
        <v>68</v>
      </c>
      <c r="G16" s="235"/>
      <c r="H16" s="235">
        <f t="shared" ref="H16:H79" si="0">O16*1.0761</f>
        <v>46.326104999999998</v>
      </c>
      <c r="I16" s="236">
        <f t="shared" ref="I16:I79" si="1">H16*1.277</f>
        <v>59.158436084999991</v>
      </c>
      <c r="J16" s="236">
        <f t="shared" ref="J16:J79" si="2">G16*I16</f>
        <v>0</v>
      </c>
      <c r="O16" s="252">
        <v>43.05</v>
      </c>
    </row>
    <row r="17" spans="1:15" ht="25.5" customHeight="1" outlineLevel="1">
      <c r="A17" s="232"/>
      <c r="B17" s="224" t="s">
        <v>72</v>
      </c>
      <c r="C17" s="127">
        <v>9540</v>
      </c>
      <c r="D17" s="53" t="s">
        <v>52</v>
      </c>
      <c r="E17" s="54" t="s">
        <v>545</v>
      </c>
      <c r="F17" s="224" t="s">
        <v>47</v>
      </c>
      <c r="G17" s="235">
        <v>1</v>
      </c>
      <c r="H17" s="235">
        <f t="shared" si="0"/>
        <v>901.53505800000005</v>
      </c>
      <c r="I17" s="236">
        <f t="shared" si="1"/>
        <v>1151.2602690660001</v>
      </c>
      <c r="J17" s="236">
        <f t="shared" si="2"/>
        <v>1151.2602690660001</v>
      </c>
      <c r="O17" s="252">
        <v>837.78</v>
      </c>
    </row>
    <row r="18" spans="1:15" ht="18.75" customHeight="1" outlineLevel="1">
      <c r="A18" s="232"/>
      <c r="B18" s="224" t="s">
        <v>73</v>
      </c>
      <c r="C18" s="55" t="s">
        <v>241</v>
      </c>
      <c r="D18" s="219" t="s">
        <v>70</v>
      </c>
      <c r="E18" s="56" t="s">
        <v>546</v>
      </c>
      <c r="F18" s="224" t="s">
        <v>47</v>
      </c>
      <c r="G18" s="235">
        <v>1</v>
      </c>
      <c r="H18" s="235">
        <f t="shared" si="0"/>
        <v>1614.698811</v>
      </c>
      <c r="I18" s="236">
        <f t="shared" si="1"/>
        <v>2061.9703816469996</v>
      </c>
      <c r="J18" s="236">
        <f t="shared" si="2"/>
        <v>2061.9703816469996</v>
      </c>
      <c r="O18" s="252">
        <v>1500.51</v>
      </c>
    </row>
    <row r="19" spans="1:15" ht="18.75" customHeight="1" outlineLevel="1">
      <c r="A19" s="232"/>
      <c r="B19" s="224" t="s">
        <v>76</v>
      </c>
      <c r="C19" s="44" t="s">
        <v>1094</v>
      </c>
      <c r="D19" s="200" t="s">
        <v>70</v>
      </c>
      <c r="E19" s="140" t="s">
        <v>71</v>
      </c>
      <c r="F19" s="224" t="s">
        <v>47</v>
      </c>
      <c r="G19" s="235">
        <v>1</v>
      </c>
      <c r="H19" s="235">
        <f t="shared" si="0"/>
        <v>945.16015200000015</v>
      </c>
      <c r="I19" s="236">
        <f t="shared" si="1"/>
        <v>1206.9695141040002</v>
      </c>
      <c r="J19" s="236">
        <f t="shared" si="2"/>
        <v>1206.9695141040002</v>
      </c>
      <c r="O19" s="252">
        <v>878.32</v>
      </c>
    </row>
    <row r="20" spans="1:15" ht="18.75" customHeight="1" outlineLevel="1">
      <c r="A20" s="232"/>
      <c r="B20" s="224" t="s">
        <v>77</v>
      </c>
      <c r="C20" s="44" t="s">
        <v>74</v>
      </c>
      <c r="D20" s="200" t="s">
        <v>70</v>
      </c>
      <c r="E20" s="45" t="s">
        <v>75</v>
      </c>
      <c r="F20" s="200" t="s">
        <v>47</v>
      </c>
      <c r="G20" s="235">
        <v>1</v>
      </c>
      <c r="H20" s="235">
        <f t="shared" si="0"/>
        <v>221.67660000000001</v>
      </c>
      <c r="I20" s="236">
        <f t="shared" si="1"/>
        <v>283.08101820000002</v>
      </c>
      <c r="J20" s="236">
        <f t="shared" si="2"/>
        <v>283.08101820000002</v>
      </c>
      <c r="O20" s="252">
        <v>206</v>
      </c>
    </row>
    <row r="21" spans="1:15" ht="20.100000000000001" customHeight="1" outlineLevel="1">
      <c r="A21" s="232"/>
      <c r="B21" s="224" t="s">
        <v>117</v>
      </c>
      <c r="C21" s="122">
        <v>93212</v>
      </c>
      <c r="D21" s="57" t="s">
        <v>52</v>
      </c>
      <c r="E21" s="123" t="s">
        <v>547</v>
      </c>
      <c r="F21" s="224" t="s">
        <v>68</v>
      </c>
      <c r="G21" s="235">
        <v>2.52</v>
      </c>
      <c r="H21" s="235">
        <f t="shared" si="0"/>
        <v>524.0284170000001</v>
      </c>
      <c r="I21" s="236">
        <f t="shared" si="1"/>
        <v>669.18428850900011</v>
      </c>
      <c r="J21" s="236">
        <f t="shared" si="2"/>
        <v>1686.3444070426804</v>
      </c>
      <c r="O21" s="252">
        <v>486.97</v>
      </c>
    </row>
    <row r="22" spans="1:15" ht="20.100000000000001" customHeight="1" outlineLevel="1">
      <c r="A22" s="232"/>
      <c r="B22" s="224" t="s">
        <v>175</v>
      </c>
      <c r="C22" s="58">
        <v>93207</v>
      </c>
      <c r="D22" s="224" t="s">
        <v>52</v>
      </c>
      <c r="E22" s="59" t="s">
        <v>548</v>
      </c>
      <c r="F22" s="224" t="s">
        <v>68</v>
      </c>
      <c r="G22" s="235">
        <v>20</v>
      </c>
      <c r="H22" s="235">
        <f t="shared" si="0"/>
        <v>566.10392700000011</v>
      </c>
      <c r="I22" s="236">
        <f t="shared" si="1"/>
        <v>722.91471477900006</v>
      </c>
      <c r="J22" s="236">
        <f t="shared" si="2"/>
        <v>14458.294295580001</v>
      </c>
      <c r="O22" s="252">
        <v>526.07000000000005</v>
      </c>
    </row>
    <row r="23" spans="1:15" ht="18.75" customHeight="1" outlineLevel="1">
      <c r="A23" s="232"/>
      <c r="B23" s="224" t="s">
        <v>504</v>
      </c>
      <c r="C23" s="60">
        <v>93584</v>
      </c>
      <c r="D23" s="224" t="s">
        <v>52</v>
      </c>
      <c r="E23" s="61" t="s">
        <v>549</v>
      </c>
      <c r="F23" s="224" t="s">
        <v>68</v>
      </c>
      <c r="G23" s="235"/>
      <c r="H23" s="235">
        <f t="shared" si="0"/>
        <v>383.69421600000004</v>
      </c>
      <c r="I23" s="236">
        <f t="shared" si="1"/>
        <v>489.977513832</v>
      </c>
      <c r="J23" s="236">
        <f t="shared" si="2"/>
        <v>0</v>
      </c>
      <c r="O23" s="252">
        <v>356.56</v>
      </c>
    </row>
    <row r="24" spans="1:15" ht="18.75" customHeight="1" outlineLevel="1">
      <c r="A24" s="232"/>
      <c r="B24" s="224" t="s">
        <v>505</v>
      </c>
      <c r="C24" s="62" t="s">
        <v>203</v>
      </c>
      <c r="D24" s="224" t="s">
        <v>52</v>
      </c>
      <c r="E24" s="238" t="s">
        <v>78</v>
      </c>
      <c r="F24" s="224" t="s">
        <v>68</v>
      </c>
      <c r="G24" s="235">
        <v>891.68</v>
      </c>
      <c r="H24" s="235">
        <f t="shared" si="0"/>
        <v>5.1007140000000009</v>
      </c>
      <c r="I24" s="236">
        <f t="shared" si="1"/>
        <v>6.5136117780000005</v>
      </c>
      <c r="J24" s="236">
        <f t="shared" si="2"/>
        <v>5808.0573502070401</v>
      </c>
      <c r="O24" s="252">
        <v>4.74</v>
      </c>
    </row>
    <row r="25" spans="1:15" ht="18.75" customHeight="1" outlineLevel="1">
      <c r="A25" s="232"/>
      <c r="B25" s="224" t="s">
        <v>551</v>
      </c>
      <c r="C25" s="224" t="s">
        <v>216</v>
      </c>
      <c r="D25" s="224" t="s">
        <v>70</v>
      </c>
      <c r="E25" s="238" t="s">
        <v>532</v>
      </c>
      <c r="F25" s="224" t="s">
        <v>62</v>
      </c>
      <c r="G25" s="235">
        <v>35</v>
      </c>
      <c r="H25" s="235">
        <f t="shared" si="0"/>
        <v>54.418377000000007</v>
      </c>
      <c r="I25" s="236">
        <f t="shared" si="1"/>
        <v>69.492267429000009</v>
      </c>
      <c r="J25" s="236">
        <f t="shared" si="2"/>
        <v>2432.2293600150001</v>
      </c>
      <c r="O25" s="252">
        <v>50.57</v>
      </c>
    </row>
    <row r="26" spans="1:15" ht="18.75" customHeight="1" outlineLevel="1">
      <c r="A26" s="232"/>
      <c r="B26" s="224" t="s">
        <v>552</v>
      </c>
      <c r="C26" s="233" t="s">
        <v>201</v>
      </c>
      <c r="D26" s="63" t="s">
        <v>52</v>
      </c>
      <c r="E26" s="64" t="s">
        <v>550</v>
      </c>
      <c r="F26" s="224" t="s">
        <v>68</v>
      </c>
      <c r="G26" s="235"/>
      <c r="H26" s="235">
        <f t="shared" si="0"/>
        <v>1.033056</v>
      </c>
      <c r="I26" s="236">
        <f t="shared" si="1"/>
        <v>1.3192125119999998</v>
      </c>
      <c r="J26" s="236">
        <f t="shared" si="2"/>
        <v>0</v>
      </c>
      <c r="M26" s="185"/>
      <c r="O26" s="252">
        <v>0.96</v>
      </c>
    </row>
    <row r="27" spans="1:15" ht="18.75" customHeight="1" outlineLevel="1">
      <c r="A27" s="232"/>
      <c r="B27" s="187"/>
      <c r="C27" s="188"/>
      <c r="D27" s="188"/>
      <c r="E27" s="188"/>
      <c r="F27" s="188"/>
      <c r="G27" s="188"/>
      <c r="H27" s="211" t="s">
        <v>139</v>
      </c>
      <c r="I27" s="236"/>
      <c r="J27" s="186">
        <f>SUM(J15:J26)</f>
        <v>29088.20659586172</v>
      </c>
      <c r="O27" s="253" t="s">
        <v>139</v>
      </c>
    </row>
    <row r="28" spans="1:15" ht="18.75" customHeight="1">
      <c r="A28" s="232"/>
      <c r="B28" s="232"/>
      <c r="C28" s="232"/>
      <c r="D28" s="232"/>
      <c r="E28" s="149"/>
      <c r="F28" s="232"/>
      <c r="G28" s="170"/>
      <c r="H28" s="235">
        <f t="shared" si="0"/>
        <v>0</v>
      </c>
      <c r="I28" s="236"/>
      <c r="J28" s="236"/>
      <c r="O28" s="250"/>
    </row>
    <row r="29" spans="1:15" ht="18.75" customHeight="1">
      <c r="A29" s="232"/>
      <c r="B29" s="164">
        <v>2</v>
      </c>
      <c r="C29" s="164"/>
      <c r="D29" s="164"/>
      <c r="E29" s="146" t="s">
        <v>466</v>
      </c>
      <c r="F29" s="146"/>
      <c r="G29" s="6"/>
      <c r="H29" s="210"/>
      <c r="I29" s="210"/>
      <c r="J29" s="210"/>
      <c r="O29" s="251"/>
    </row>
    <row r="30" spans="1:15" ht="18.75" customHeight="1" outlineLevel="1">
      <c r="A30" s="232"/>
      <c r="B30" s="154" t="s">
        <v>48</v>
      </c>
      <c r="C30" s="214"/>
      <c r="D30" s="214"/>
      <c r="E30" s="139" t="s">
        <v>554</v>
      </c>
      <c r="F30" s="139"/>
      <c r="G30" s="39"/>
      <c r="H30" s="235">
        <f t="shared" si="0"/>
        <v>0</v>
      </c>
      <c r="I30" s="236"/>
      <c r="J30" s="236"/>
      <c r="O30" s="247"/>
    </row>
    <row r="31" spans="1:15" ht="18.75" customHeight="1" outlineLevel="1">
      <c r="A31" s="232"/>
      <c r="B31" s="233" t="s">
        <v>242</v>
      </c>
      <c r="C31" s="233">
        <v>93382</v>
      </c>
      <c r="D31" s="233" t="s">
        <v>52</v>
      </c>
      <c r="E31" s="237" t="s">
        <v>555</v>
      </c>
      <c r="F31" s="233" t="s">
        <v>50</v>
      </c>
      <c r="G31" s="235">
        <v>81.680000000000007</v>
      </c>
      <c r="H31" s="235">
        <f t="shared" si="0"/>
        <v>19.036209000000003</v>
      </c>
      <c r="I31" s="236">
        <f t="shared" si="1"/>
        <v>24.309238893000003</v>
      </c>
      <c r="J31" s="236">
        <f t="shared" si="2"/>
        <v>1985.5786327802405</v>
      </c>
      <c r="O31" s="252">
        <v>17.690000000000001</v>
      </c>
    </row>
    <row r="32" spans="1:15" ht="18.75" customHeight="1" outlineLevel="1">
      <c r="A32" s="232"/>
      <c r="B32" s="233" t="s">
        <v>243</v>
      </c>
      <c r="C32" s="49">
        <v>93358</v>
      </c>
      <c r="D32" s="233" t="s">
        <v>52</v>
      </c>
      <c r="E32" s="237" t="s">
        <v>919</v>
      </c>
      <c r="F32" s="233" t="s">
        <v>50</v>
      </c>
      <c r="G32" s="235">
        <v>175.12</v>
      </c>
      <c r="H32" s="235">
        <f t="shared" si="0"/>
        <v>51.254643000000009</v>
      </c>
      <c r="I32" s="236">
        <f t="shared" si="1"/>
        <v>65.452179111000007</v>
      </c>
      <c r="J32" s="236">
        <f t="shared" si="2"/>
        <v>11461.985605918322</v>
      </c>
      <c r="O32" s="252">
        <v>47.63</v>
      </c>
    </row>
    <row r="33" spans="1:15" ht="18.75" customHeight="1" outlineLevel="1">
      <c r="A33" s="232"/>
      <c r="B33" s="233" t="s">
        <v>244</v>
      </c>
      <c r="C33" s="49">
        <v>94098</v>
      </c>
      <c r="D33" s="233" t="s">
        <v>52</v>
      </c>
      <c r="E33" s="237" t="s">
        <v>57</v>
      </c>
      <c r="F33" s="233" t="s">
        <v>53</v>
      </c>
      <c r="G33" s="235">
        <v>93.47</v>
      </c>
      <c r="H33" s="235">
        <f t="shared" si="0"/>
        <v>4.691796000000001</v>
      </c>
      <c r="I33" s="236">
        <f t="shared" si="1"/>
        <v>5.9914234920000009</v>
      </c>
      <c r="J33" s="236">
        <f t="shared" si="2"/>
        <v>560.01835379724002</v>
      </c>
      <c r="O33" s="252">
        <v>4.3600000000000003</v>
      </c>
    </row>
    <row r="34" spans="1:15" ht="18.75" customHeight="1" outlineLevel="1">
      <c r="A34" s="232"/>
      <c r="B34" s="233" t="s">
        <v>245</v>
      </c>
      <c r="C34" s="218" t="s">
        <v>199</v>
      </c>
      <c r="D34" s="233" t="s">
        <v>52</v>
      </c>
      <c r="E34" s="237" t="s">
        <v>58</v>
      </c>
      <c r="F34" s="233" t="s">
        <v>50</v>
      </c>
      <c r="G34" s="235">
        <v>101.67</v>
      </c>
      <c r="H34" s="235">
        <f t="shared" si="0"/>
        <v>38.868732000000001</v>
      </c>
      <c r="I34" s="236">
        <f t="shared" si="1"/>
        <v>49.635370764000001</v>
      </c>
      <c r="J34" s="236">
        <f t="shared" si="2"/>
        <v>5046.4281455758801</v>
      </c>
      <c r="O34" s="252">
        <v>36.119999999999997</v>
      </c>
    </row>
    <row r="35" spans="1:15" ht="18.75" customHeight="1" outlineLevel="1">
      <c r="A35" s="232"/>
      <c r="B35" s="154" t="s">
        <v>79</v>
      </c>
      <c r="C35" s="233"/>
      <c r="D35" s="233"/>
      <c r="E35" s="144" t="s">
        <v>556</v>
      </c>
      <c r="F35" s="233"/>
      <c r="G35" s="39"/>
      <c r="H35" s="235">
        <f t="shared" si="0"/>
        <v>0</v>
      </c>
      <c r="I35" s="236"/>
      <c r="J35" s="236"/>
      <c r="O35" s="247"/>
    </row>
    <row r="36" spans="1:15" ht="18.75" customHeight="1" outlineLevel="1">
      <c r="A36" s="232"/>
      <c r="B36" s="233" t="s">
        <v>246</v>
      </c>
      <c r="C36" s="49">
        <v>93358</v>
      </c>
      <c r="D36" s="233" t="s">
        <v>52</v>
      </c>
      <c r="E36" s="237" t="s">
        <v>919</v>
      </c>
      <c r="F36" s="233" t="s">
        <v>50</v>
      </c>
      <c r="G36" s="235">
        <v>13.84</v>
      </c>
      <c r="H36" s="235">
        <f t="shared" si="0"/>
        <v>51.254643000000009</v>
      </c>
      <c r="I36" s="236">
        <f t="shared" si="1"/>
        <v>65.452179111000007</v>
      </c>
      <c r="J36" s="236">
        <f t="shared" si="2"/>
        <v>905.85815889624007</v>
      </c>
      <c r="O36" s="252">
        <v>47.63</v>
      </c>
    </row>
    <row r="37" spans="1:15" ht="18.75" customHeight="1" outlineLevel="1">
      <c r="A37" s="232"/>
      <c r="B37" s="233" t="s">
        <v>247</v>
      </c>
      <c r="C37" s="49">
        <v>94098</v>
      </c>
      <c r="D37" s="233" t="s">
        <v>52</v>
      </c>
      <c r="E37" s="237" t="s">
        <v>57</v>
      </c>
      <c r="F37" s="233" t="s">
        <v>53</v>
      </c>
      <c r="G37" s="235">
        <v>13.37</v>
      </c>
      <c r="H37" s="235">
        <f t="shared" si="0"/>
        <v>4.691796000000001</v>
      </c>
      <c r="I37" s="236">
        <f t="shared" si="1"/>
        <v>5.9914234920000009</v>
      </c>
      <c r="J37" s="236">
        <f t="shared" si="2"/>
        <v>80.105332088040001</v>
      </c>
      <c r="O37" s="252">
        <v>4.3600000000000003</v>
      </c>
    </row>
    <row r="38" spans="1:15" ht="18.75" customHeight="1" outlineLevel="1">
      <c r="A38" s="232"/>
      <c r="B38" s="233" t="s">
        <v>248</v>
      </c>
      <c r="C38" s="218" t="s">
        <v>199</v>
      </c>
      <c r="D38" s="233" t="s">
        <v>52</v>
      </c>
      <c r="E38" s="237" t="s">
        <v>58</v>
      </c>
      <c r="F38" s="233" t="s">
        <v>50</v>
      </c>
      <c r="G38" s="235">
        <v>9.0399999999999991</v>
      </c>
      <c r="H38" s="235">
        <f t="shared" si="0"/>
        <v>38.868732000000001</v>
      </c>
      <c r="I38" s="236">
        <f t="shared" si="1"/>
        <v>49.635370764000001</v>
      </c>
      <c r="J38" s="236">
        <f t="shared" si="2"/>
        <v>448.70375170655996</v>
      </c>
      <c r="O38" s="252">
        <v>36.119999999999997</v>
      </c>
    </row>
    <row r="39" spans="1:15" ht="18.75" customHeight="1" outlineLevel="1">
      <c r="A39" s="232"/>
      <c r="B39" s="154" t="s">
        <v>80</v>
      </c>
      <c r="C39" s="233"/>
      <c r="D39" s="233"/>
      <c r="E39" s="144" t="s">
        <v>557</v>
      </c>
      <c r="F39" s="233"/>
      <c r="G39" s="39"/>
      <c r="H39" s="235">
        <f t="shared" si="0"/>
        <v>0</v>
      </c>
      <c r="I39" s="236"/>
      <c r="J39" s="236"/>
      <c r="O39" s="247"/>
    </row>
    <row r="40" spans="1:15" ht="18.75" customHeight="1" outlineLevel="1">
      <c r="A40" s="232"/>
      <c r="B40" s="233" t="s">
        <v>249</v>
      </c>
      <c r="C40" s="49">
        <v>93358</v>
      </c>
      <c r="D40" s="233" t="s">
        <v>52</v>
      </c>
      <c r="E40" s="237" t="s">
        <v>919</v>
      </c>
      <c r="F40" s="233" t="s">
        <v>50</v>
      </c>
      <c r="G40" s="235">
        <v>5.0999999999999996</v>
      </c>
      <c r="H40" s="235">
        <f t="shared" si="0"/>
        <v>51.254643000000009</v>
      </c>
      <c r="I40" s="236">
        <f t="shared" si="1"/>
        <v>65.452179111000007</v>
      </c>
      <c r="J40" s="236">
        <f t="shared" si="2"/>
        <v>333.80611346609999</v>
      </c>
      <c r="O40" s="252">
        <v>47.63</v>
      </c>
    </row>
    <row r="41" spans="1:15" ht="18.75" customHeight="1" outlineLevel="1">
      <c r="A41" s="232"/>
      <c r="B41" s="233" t="s">
        <v>250</v>
      </c>
      <c r="C41" s="49">
        <v>94098</v>
      </c>
      <c r="D41" s="233" t="s">
        <v>52</v>
      </c>
      <c r="E41" s="237" t="s">
        <v>57</v>
      </c>
      <c r="F41" s="233" t="s">
        <v>53</v>
      </c>
      <c r="G41" s="235">
        <v>4.84</v>
      </c>
      <c r="H41" s="235">
        <f t="shared" si="0"/>
        <v>4.691796000000001</v>
      </c>
      <c r="I41" s="236">
        <f t="shared" si="1"/>
        <v>5.9914234920000009</v>
      </c>
      <c r="J41" s="236">
        <f t="shared" si="2"/>
        <v>28.998489701280004</v>
      </c>
      <c r="O41" s="252">
        <v>4.3600000000000003</v>
      </c>
    </row>
    <row r="42" spans="1:15" ht="18.75" customHeight="1" outlineLevel="1">
      <c r="A42" s="232"/>
      <c r="B42" s="233" t="s">
        <v>251</v>
      </c>
      <c r="C42" s="218" t="s">
        <v>199</v>
      </c>
      <c r="D42" s="233" t="s">
        <v>52</v>
      </c>
      <c r="E42" s="237" t="s">
        <v>58</v>
      </c>
      <c r="F42" s="233" t="s">
        <v>50</v>
      </c>
      <c r="G42" s="235">
        <v>0.96</v>
      </c>
      <c r="H42" s="235">
        <f t="shared" si="0"/>
        <v>38.868732000000001</v>
      </c>
      <c r="I42" s="236">
        <f t="shared" si="1"/>
        <v>49.635370764000001</v>
      </c>
      <c r="J42" s="236">
        <f t="shared" si="2"/>
        <v>47.649955933439998</v>
      </c>
      <c r="O42" s="252">
        <v>36.119999999999997</v>
      </c>
    </row>
    <row r="43" spans="1:15" ht="18.75" customHeight="1" outlineLevel="1">
      <c r="A43" s="232"/>
      <c r="B43" s="187"/>
      <c r="C43" s="188"/>
      <c r="D43" s="188"/>
      <c r="E43" s="188"/>
      <c r="F43" s="188"/>
      <c r="G43" s="188"/>
      <c r="H43" s="211" t="s">
        <v>139</v>
      </c>
      <c r="I43" s="236"/>
      <c r="J43" s="186">
        <f>SUM(J31:J42)</f>
        <v>20899.132539863342</v>
      </c>
      <c r="O43" s="253" t="s">
        <v>139</v>
      </c>
    </row>
    <row r="44" spans="1:15" ht="18.75" customHeight="1">
      <c r="A44" s="232"/>
      <c r="B44" s="232"/>
      <c r="C44" s="232"/>
      <c r="D44" s="232"/>
      <c r="E44" s="149"/>
      <c r="F44" s="232"/>
      <c r="G44" s="170"/>
      <c r="H44" s="235">
        <f t="shared" si="0"/>
        <v>0</v>
      </c>
      <c r="I44" s="236"/>
      <c r="J44" s="236"/>
      <c r="O44" s="250"/>
    </row>
    <row r="45" spans="1:15" ht="18.75" customHeight="1">
      <c r="A45" s="232"/>
      <c r="B45" s="164">
        <v>3</v>
      </c>
      <c r="C45" s="164"/>
      <c r="D45" s="164"/>
      <c r="E45" s="146" t="s">
        <v>133</v>
      </c>
      <c r="F45" s="146"/>
      <c r="G45" s="6"/>
      <c r="H45" s="210"/>
      <c r="I45" s="210"/>
      <c r="J45" s="210"/>
      <c r="O45" s="251"/>
    </row>
    <row r="46" spans="1:15" ht="18.75" customHeight="1" outlineLevel="1">
      <c r="A46" s="232"/>
      <c r="B46" s="214" t="s">
        <v>49</v>
      </c>
      <c r="C46" s="214"/>
      <c r="D46" s="214"/>
      <c r="E46" s="139" t="s">
        <v>558</v>
      </c>
      <c r="F46" s="140"/>
      <c r="G46" s="39"/>
      <c r="H46" s="235">
        <f t="shared" si="0"/>
        <v>0</v>
      </c>
      <c r="I46" s="236"/>
      <c r="J46" s="236"/>
      <c r="O46" s="247"/>
    </row>
    <row r="47" spans="1:15" ht="18.75" customHeight="1" outlineLevel="1">
      <c r="A47" s="232"/>
      <c r="B47" s="224" t="s">
        <v>252</v>
      </c>
      <c r="C47" s="224">
        <v>90880</v>
      </c>
      <c r="D47" s="233" t="s">
        <v>52</v>
      </c>
      <c r="E47" s="238" t="s">
        <v>927</v>
      </c>
      <c r="F47" s="224" t="s">
        <v>62</v>
      </c>
      <c r="G47" s="235">
        <v>126</v>
      </c>
      <c r="H47" s="235">
        <f t="shared" si="0"/>
        <v>49.242336000000002</v>
      </c>
      <c r="I47" s="236">
        <f t="shared" si="1"/>
        <v>62.882463072</v>
      </c>
      <c r="J47" s="236">
        <f t="shared" si="2"/>
        <v>7923.1903470719999</v>
      </c>
      <c r="O47" s="252">
        <v>45.76</v>
      </c>
    </row>
    <row r="48" spans="1:15" ht="18.75" customHeight="1" outlineLevel="1">
      <c r="A48" s="232"/>
      <c r="B48" s="224" t="s">
        <v>253</v>
      </c>
      <c r="C48" s="224">
        <v>90883</v>
      </c>
      <c r="D48" s="233" t="s">
        <v>52</v>
      </c>
      <c r="E48" s="238" t="s">
        <v>531</v>
      </c>
      <c r="F48" s="224" t="s">
        <v>62</v>
      </c>
      <c r="G48" s="235">
        <v>66.5</v>
      </c>
      <c r="H48" s="235">
        <f t="shared" si="0"/>
        <v>65.136333000000008</v>
      </c>
      <c r="I48" s="236">
        <f t="shared" si="1"/>
        <v>83.179097241000008</v>
      </c>
      <c r="J48" s="236">
        <f t="shared" si="2"/>
        <v>5531.4099665265003</v>
      </c>
      <c r="O48" s="252">
        <v>60.53</v>
      </c>
    </row>
    <row r="49" spans="1:15" ht="18.75" customHeight="1" outlineLevel="1">
      <c r="A49" s="232"/>
      <c r="B49" s="224" t="s">
        <v>254</v>
      </c>
      <c r="C49" s="224">
        <v>90886</v>
      </c>
      <c r="D49" s="233" t="s">
        <v>52</v>
      </c>
      <c r="E49" s="238" t="s">
        <v>1047</v>
      </c>
      <c r="F49" s="224" t="s">
        <v>62</v>
      </c>
      <c r="G49" s="235">
        <v>80.5</v>
      </c>
      <c r="H49" s="235">
        <f t="shared" si="0"/>
        <v>126.08663700000001</v>
      </c>
      <c r="I49" s="236">
        <f t="shared" si="1"/>
        <v>161.01263544900002</v>
      </c>
      <c r="J49" s="236">
        <f t="shared" si="2"/>
        <v>12961.517153644501</v>
      </c>
      <c r="O49" s="252">
        <v>117.17</v>
      </c>
    </row>
    <row r="50" spans="1:15" ht="18.75" customHeight="1" outlineLevel="1">
      <c r="A50" s="232"/>
      <c r="B50" s="224" t="s">
        <v>255</v>
      </c>
      <c r="C50" s="48">
        <v>95241</v>
      </c>
      <c r="D50" s="233" t="s">
        <v>52</v>
      </c>
      <c r="E50" s="238" t="s">
        <v>506</v>
      </c>
      <c r="F50" s="224" t="s">
        <v>53</v>
      </c>
      <c r="G50" s="235">
        <v>33.03</v>
      </c>
      <c r="H50" s="235">
        <f t="shared" si="0"/>
        <v>18.272178</v>
      </c>
      <c r="I50" s="236">
        <f t="shared" si="1"/>
        <v>23.333571306</v>
      </c>
      <c r="J50" s="236">
        <f t="shared" si="2"/>
        <v>770.70786023718006</v>
      </c>
      <c r="O50" s="252">
        <v>16.98</v>
      </c>
    </row>
    <row r="51" spans="1:15" ht="18.75" customHeight="1" outlineLevel="1">
      <c r="A51" s="232"/>
      <c r="B51" s="224" t="s">
        <v>256</v>
      </c>
      <c r="C51" s="224" t="s">
        <v>187</v>
      </c>
      <c r="D51" s="233" t="s">
        <v>52</v>
      </c>
      <c r="E51" s="238" t="s">
        <v>507</v>
      </c>
      <c r="F51" s="224" t="s">
        <v>53</v>
      </c>
      <c r="G51" s="235">
        <v>122.18</v>
      </c>
      <c r="H51" s="235">
        <f t="shared" si="0"/>
        <v>46.595129999999997</v>
      </c>
      <c r="I51" s="236">
        <f t="shared" si="1"/>
        <v>59.501981009999994</v>
      </c>
      <c r="J51" s="236">
        <f t="shared" si="2"/>
        <v>7269.9520398017994</v>
      </c>
      <c r="O51" s="252">
        <v>43.3</v>
      </c>
    </row>
    <row r="52" spans="1:15" ht="20.100000000000001" customHeight="1" outlineLevel="1">
      <c r="A52" s="232"/>
      <c r="B52" s="224" t="s">
        <v>257</v>
      </c>
      <c r="C52" s="219">
        <v>92919</v>
      </c>
      <c r="D52" s="218" t="s">
        <v>52</v>
      </c>
      <c r="E52" s="126" t="s">
        <v>536</v>
      </c>
      <c r="F52" s="224" t="s">
        <v>60</v>
      </c>
      <c r="G52" s="235">
        <v>308.27</v>
      </c>
      <c r="H52" s="235">
        <f t="shared" si="0"/>
        <v>6.3812730000000002</v>
      </c>
      <c r="I52" s="236">
        <f t="shared" si="1"/>
        <v>8.1488856209999998</v>
      </c>
      <c r="J52" s="236">
        <f t="shared" si="2"/>
        <v>2512.05697038567</v>
      </c>
      <c r="O52" s="252">
        <v>5.93</v>
      </c>
    </row>
    <row r="53" spans="1:15" ht="20.100000000000001" customHeight="1" outlineLevel="1">
      <c r="A53" s="232"/>
      <c r="B53" s="224" t="s">
        <v>497</v>
      </c>
      <c r="C53" s="224">
        <v>92921</v>
      </c>
      <c r="D53" s="233" t="s">
        <v>52</v>
      </c>
      <c r="E53" s="126" t="s">
        <v>538</v>
      </c>
      <c r="F53" s="224" t="s">
        <v>60</v>
      </c>
      <c r="G53" s="235">
        <v>210.63</v>
      </c>
      <c r="H53" s="235">
        <f t="shared" si="0"/>
        <v>5.6172420000000001</v>
      </c>
      <c r="I53" s="236">
        <f t="shared" si="1"/>
        <v>7.1732180339999996</v>
      </c>
      <c r="J53" s="236">
        <f t="shared" si="2"/>
        <v>1510.8949145014199</v>
      </c>
      <c r="O53" s="252">
        <v>5.22</v>
      </c>
    </row>
    <row r="54" spans="1:15" ht="20.100000000000001" customHeight="1" outlineLevel="1">
      <c r="A54" s="232"/>
      <c r="B54" s="224" t="s">
        <v>498</v>
      </c>
      <c r="C54" s="219">
        <v>92915</v>
      </c>
      <c r="D54" s="218" t="s">
        <v>52</v>
      </c>
      <c r="E54" s="126" t="s">
        <v>537</v>
      </c>
      <c r="F54" s="224" t="s">
        <v>60</v>
      </c>
      <c r="G54" s="235">
        <v>260.8</v>
      </c>
      <c r="H54" s="235">
        <f t="shared" si="0"/>
        <v>9.5880510000000001</v>
      </c>
      <c r="I54" s="236">
        <f t="shared" si="1"/>
        <v>12.243941126999999</v>
      </c>
      <c r="J54" s="236">
        <f t="shared" si="2"/>
        <v>3193.2198459216002</v>
      </c>
      <c r="O54" s="252">
        <v>8.91</v>
      </c>
    </row>
    <row r="55" spans="1:15" ht="18.75" customHeight="1" outlineLevel="1">
      <c r="A55" s="232"/>
      <c r="B55" s="224" t="s">
        <v>1046</v>
      </c>
      <c r="C55" s="224">
        <v>92720</v>
      </c>
      <c r="D55" s="233" t="s">
        <v>52</v>
      </c>
      <c r="E55" s="237" t="s">
        <v>508</v>
      </c>
      <c r="F55" s="224" t="s">
        <v>50</v>
      </c>
      <c r="G55" s="235">
        <v>21.14</v>
      </c>
      <c r="H55" s="235">
        <f t="shared" si="0"/>
        <v>364.119957</v>
      </c>
      <c r="I55" s="236">
        <f t="shared" si="1"/>
        <v>464.98118508899995</v>
      </c>
      <c r="J55" s="236">
        <f t="shared" si="2"/>
        <v>9829.7022527814588</v>
      </c>
      <c r="O55" s="252">
        <v>338.37</v>
      </c>
    </row>
    <row r="56" spans="1:15" ht="18.75" customHeight="1" outlineLevel="1">
      <c r="A56" s="232"/>
      <c r="B56" s="214" t="s">
        <v>63</v>
      </c>
      <c r="C56" s="214"/>
      <c r="D56" s="214"/>
      <c r="E56" s="139" t="s">
        <v>559</v>
      </c>
      <c r="F56" s="140"/>
      <c r="G56" s="235"/>
      <c r="H56" s="235">
        <f t="shared" si="0"/>
        <v>0</v>
      </c>
      <c r="I56" s="236"/>
      <c r="J56" s="236"/>
      <c r="O56" s="252"/>
    </row>
    <row r="57" spans="1:15" ht="18.75" customHeight="1" outlineLevel="1">
      <c r="A57" s="232"/>
      <c r="B57" s="224" t="s">
        <v>258</v>
      </c>
      <c r="C57" s="224" t="s">
        <v>187</v>
      </c>
      <c r="D57" s="233" t="s">
        <v>52</v>
      </c>
      <c r="E57" s="238" t="s">
        <v>507</v>
      </c>
      <c r="F57" s="224" t="s">
        <v>53</v>
      </c>
      <c r="G57" s="235">
        <v>349.55</v>
      </c>
      <c r="H57" s="235">
        <f t="shared" si="0"/>
        <v>46.595129999999997</v>
      </c>
      <c r="I57" s="236">
        <f t="shared" si="1"/>
        <v>59.501981009999994</v>
      </c>
      <c r="J57" s="236">
        <f t="shared" si="2"/>
        <v>20798.917462045498</v>
      </c>
      <c r="O57" s="252">
        <v>43.3</v>
      </c>
    </row>
    <row r="58" spans="1:15" ht="18.75" customHeight="1" outlineLevel="1">
      <c r="A58" s="232"/>
      <c r="B58" s="224" t="s">
        <v>259</v>
      </c>
      <c r="C58" s="48">
        <v>95241</v>
      </c>
      <c r="D58" s="233" t="s">
        <v>52</v>
      </c>
      <c r="E58" s="238" t="s">
        <v>506</v>
      </c>
      <c r="F58" s="224" t="s">
        <v>53</v>
      </c>
      <c r="G58" s="235">
        <v>60.44</v>
      </c>
      <c r="H58" s="235">
        <f t="shared" si="0"/>
        <v>18.272178</v>
      </c>
      <c r="I58" s="236">
        <f t="shared" si="1"/>
        <v>23.333571306</v>
      </c>
      <c r="J58" s="236">
        <f t="shared" si="2"/>
        <v>1410.28104973464</v>
      </c>
      <c r="O58" s="252">
        <v>16.98</v>
      </c>
    </row>
    <row r="59" spans="1:15" ht="20.100000000000001" customHeight="1" outlineLevel="1">
      <c r="A59" s="232"/>
      <c r="B59" s="224" t="s">
        <v>260</v>
      </c>
      <c r="C59" s="224">
        <v>92917</v>
      </c>
      <c r="D59" s="233" t="s">
        <v>52</v>
      </c>
      <c r="E59" s="126" t="s">
        <v>539</v>
      </c>
      <c r="F59" s="224" t="s">
        <v>60</v>
      </c>
      <c r="G59" s="235">
        <v>660.1</v>
      </c>
      <c r="H59" s="235">
        <f t="shared" si="0"/>
        <v>7.8878130000000004</v>
      </c>
      <c r="I59" s="236">
        <f t="shared" si="1"/>
        <v>10.072737201000001</v>
      </c>
      <c r="J59" s="236">
        <f t="shared" si="2"/>
        <v>6649.0138263801009</v>
      </c>
      <c r="O59" s="252">
        <v>7.33</v>
      </c>
    </row>
    <row r="60" spans="1:15" ht="20.100000000000001" customHeight="1" outlineLevel="1">
      <c r="A60" s="232"/>
      <c r="B60" s="224" t="s">
        <v>261</v>
      </c>
      <c r="C60" s="219">
        <v>92919</v>
      </c>
      <c r="D60" s="218" t="s">
        <v>52</v>
      </c>
      <c r="E60" s="126" t="s">
        <v>536</v>
      </c>
      <c r="F60" s="224" t="s">
        <v>60</v>
      </c>
      <c r="G60" s="235">
        <v>113.6</v>
      </c>
      <c r="H60" s="235">
        <f t="shared" si="0"/>
        <v>6.3812730000000002</v>
      </c>
      <c r="I60" s="236">
        <f t="shared" si="1"/>
        <v>8.1488856209999998</v>
      </c>
      <c r="J60" s="236">
        <f t="shared" si="2"/>
        <v>925.71340654559992</v>
      </c>
      <c r="O60" s="252">
        <v>5.93</v>
      </c>
    </row>
    <row r="61" spans="1:15" ht="20.100000000000001" customHeight="1" outlineLevel="1">
      <c r="A61" s="232"/>
      <c r="B61" s="224" t="s">
        <v>262</v>
      </c>
      <c r="C61" s="224">
        <v>92921</v>
      </c>
      <c r="D61" s="233" t="s">
        <v>52</v>
      </c>
      <c r="E61" s="126" t="s">
        <v>538</v>
      </c>
      <c r="F61" s="224" t="s">
        <v>60</v>
      </c>
      <c r="G61" s="235">
        <v>26.41</v>
      </c>
      <c r="H61" s="235">
        <f t="shared" si="0"/>
        <v>5.6172420000000001</v>
      </c>
      <c r="I61" s="236">
        <f t="shared" si="1"/>
        <v>7.1732180339999996</v>
      </c>
      <c r="J61" s="236">
        <f t="shared" si="2"/>
        <v>189.44468827794</v>
      </c>
      <c r="O61" s="252">
        <v>5.22</v>
      </c>
    </row>
    <row r="62" spans="1:15" ht="20.100000000000001" customHeight="1" outlineLevel="1">
      <c r="A62" s="232"/>
      <c r="B62" s="224" t="s">
        <v>263</v>
      </c>
      <c r="C62" s="219">
        <v>92915</v>
      </c>
      <c r="D62" s="218" t="s">
        <v>52</v>
      </c>
      <c r="E62" s="126" t="s">
        <v>537</v>
      </c>
      <c r="F62" s="224" t="s">
        <v>60</v>
      </c>
      <c r="G62" s="235">
        <v>356.91</v>
      </c>
      <c r="H62" s="235">
        <f t="shared" si="0"/>
        <v>9.5880510000000001</v>
      </c>
      <c r="I62" s="236">
        <f t="shared" si="1"/>
        <v>12.243941126999999</v>
      </c>
      <c r="J62" s="236">
        <f t="shared" si="2"/>
        <v>4369.9850276375701</v>
      </c>
      <c r="O62" s="252">
        <v>8.91</v>
      </c>
    </row>
    <row r="63" spans="1:15" ht="18.75" customHeight="1" outlineLevel="1">
      <c r="A63" s="232"/>
      <c r="B63" s="224" t="s">
        <v>264</v>
      </c>
      <c r="C63" s="224">
        <v>92720</v>
      </c>
      <c r="D63" s="233" t="s">
        <v>52</v>
      </c>
      <c r="E63" s="237" t="s">
        <v>508</v>
      </c>
      <c r="F63" s="224" t="s">
        <v>50</v>
      </c>
      <c r="G63" s="235">
        <v>24.17</v>
      </c>
      <c r="H63" s="235">
        <f t="shared" si="0"/>
        <v>364.119957</v>
      </c>
      <c r="I63" s="236">
        <f t="shared" si="1"/>
        <v>464.98118508899995</v>
      </c>
      <c r="J63" s="236">
        <f t="shared" si="2"/>
        <v>11238.59524360113</v>
      </c>
      <c r="O63" s="252">
        <v>338.37</v>
      </c>
    </row>
    <row r="64" spans="1:15" ht="18.75" customHeight="1" outlineLevel="1">
      <c r="A64" s="232"/>
      <c r="B64" s="214" t="s">
        <v>140</v>
      </c>
      <c r="C64" s="233"/>
      <c r="D64" s="233"/>
      <c r="E64" s="144" t="s">
        <v>560</v>
      </c>
      <c r="F64" s="233"/>
      <c r="G64" s="235"/>
      <c r="H64" s="235">
        <f t="shared" si="0"/>
        <v>0</v>
      </c>
      <c r="I64" s="236"/>
      <c r="J64" s="236"/>
      <c r="O64" s="252"/>
    </row>
    <row r="65" spans="1:15" ht="18.75" customHeight="1" outlineLevel="1">
      <c r="A65" s="232"/>
      <c r="B65" s="233" t="s">
        <v>265</v>
      </c>
      <c r="C65" s="224">
        <v>90883</v>
      </c>
      <c r="D65" s="233" t="s">
        <v>52</v>
      </c>
      <c r="E65" s="238" t="s">
        <v>929</v>
      </c>
      <c r="F65" s="233" t="s">
        <v>62</v>
      </c>
      <c r="G65" s="235">
        <v>35</v>
      </c>
      <c r="H65" s="235">
        <f t="shared" si="0"/>
        <v>65.136333000000008</v>
      </c>
      <c r="I65" s="236">
        <f t="shared" si="1"/>
        <v>83.179097241000008</v>
      </c>
      <c r="J65" s="236">
        <f t="shared" si="2"/>
        <v>2911.2684034350004</v>
      </c>
      <c r="O65" s="252">
        <v>60.53</v>
      </c>
    </row>
    <row r="66" spans="1:15" ht="18.75" customHeight="1" outlineLevel="1">
      <c r="A66" s="232"/>
      <c r="B66" s="233" t="s">
        <v>266</v>
      </c>
      <c r="C66" s="233" t="s">
        <v>1095</v>
      </c>
      <c r="D66" s="233" t="s">
        <v>1096</v>
      </c>
      <c r="E66" s="237" t="s">
        <v>561</v>
      </c>
      <c r="F66" s="233" t="s">
        <v>47</v>
      </c>
      <c r="G66" s="235">
        <v>5</v>
      </c>
      <c r="H66" s="235">
        <f t="shared" si="0"/>
        <v>37.469802000000001</v>
      </c>
      <c r="I66" s="236">
        <f t="shared" si="1"/>
        <v>47.848937153999998</v>
      </c>
      <c r="J66" s="236">
        <f t="shared" si="2"/>
        <v>239.24468576999999</v>
      </c>
      <c r="O66" s="252">
        <v>34.82</v>
      </c>
    </row>
    <row r="67" spans="1:15" ht="18.75" customHeight="1" outlineLevel="1">
      <c r="A67" s="232"/>
      <c r="B67" s="233" t="s">
        <v>267</v>
      </c>
      <c r="C67" s="48">
        <v>95241</v>
      </c>
      <c r="D67" s="233" t="s">
        <v>52</v>
      </c>
      <c r="E67" s="238" t="s">
        <v>506</v>
      </c>
      <c r="F67" s="224" t="s">
        <v>53</v>
      </c>
      <c r="G67" s="235">
        <v>4.84</v>
      </c>
      <c r="H67" s="235">
        <f t="shared" si="0"/>
        <v>18.272178</v>
      </c>
      <c r="I67" s="236">
        <f t="shared" si="1"/>
        <v>23.333571306</v>
      </c>
      <c r="J67" s="236">
        <f t="shared" si="2"/>
        <v>112.93448512104</v>
      </c>
      <c r="O67" s="252">
        <v>16.98</v>
      </c>
    </row>
    <row r="68" spans="1:15" ht="18.75" customHeight="1" outlineLevel="1">
      <c r="A68" s="232"/>
      <c r="B68" s="233" t="s">
        <v>268</v>
      </c>
      <c r="C68" s="224" t="s">
        <v>187</v>
      </c>
      <c r="D68" s="233" t="s">
        <v>52</v>
      </c>
      <c r="E68" s="238" t="s">
        <v>507</v>
      </c>
      <c r="F68" s="224" t="s">
        <v>53</v>
      </c>
      <c r="G68" s="235">
        <v>4.4000000000000004</v>
      </c>
      <c r="H68" s="235">
        <f t="shared" si="0"/>
        <v>46.595129999999997</v>
      </c>
      <c r="I68" s="236">
        <f t="shared" si="1"/>
        <v>59.501981009999994</v>
      </c>
      <c r="J68" s="236">
        <f t="shared" si="2"/>
        <v>261.80871644399997</v>
      </c>
      <c r="O68" s="252">
        <v>43.3</v>
      </c>
    </row>
    <row r="69" spans="1:15" ht="20.100000000000001" customHeight="1" outlineLevel="1">
      <c r="A69" s="232"/>
      <c r="B69" s="233" t="s">
        <v>562</v>
      </c>
      <c r="C69" s="219">
        <v>92919</v>
      </c>
      <c r="D69" s="218" t="s">
        <v>52</v>
      </c>
      <c r="E69" s="126" t="s">
        <v>536</v>
      </c>
      <c r="F69" s="224" t="s">
        <v>60</v>
      </c>
      <c r="G69" s="235">
        <v>116.61</v>
      </c>
      <c r="H69" s="235">
        <f t="shared" si="0"/>
        <v>6.3812730000000002</v>
      </c>
      <c r="I69" s="236">
        <f t="shared" si="1"/>
        <v>8.1488856209999998</v>
      </c>
      <c r="J69" s="236">
        <f t="shared" si="2"/>
        <v>950.24155226481003</v>
      </c>
      <c r="O69" s="252">
        <v>5.93</v>
      </c>
    </row>
    <row r="70" spans="1:15" ht="20.100000000000001" customHeight="1" outlineLevel="1">
      <c r="A70" s="232"/>
      <c r="B70" s="233" t="s">
        <v>563</v>
      </c>
      <c r="C70" s="224">
        <v>92921</v>
      </c>
      <c r="D70" s="233" t="s">
        <v>52</v>
      </c>
      <c r="E70" s="126" t="s">
        <v>538</v>
      </c>
      <c r="F70" s="224" t="s">
        <v>60</v>
      </c>
      <c r="G70" s="235">
        <v>83.78</v>
      </c>
      <c r="H70" s="235">
        <f t="shared" si="0"/>
        <v>5.6172420000000001</v>
      </c>
      <c r="I70" s="236">
        <f t="shared" si="1"/>
        <v>7.1732180339999996</v>
      </c>
      <c r="J70" s="236">
        <f t="shared" si="2"/>
        <v>600.97220688851996</v>
      </c>
      <c r="O70" s="252">
        <v>5.22</v>
      </c>
    </row>
    <row r="71" spans="1:15" ht="20.100000000000001" customHeight="1" outlineLevel="1">
      <c r="A71" s="232"/>
      <c r="B71" s="233" t="s">
        <v>564</v>
      </c>
      <c r="C71" s="224">
        <v>92924</v>
      </c>
      <c r="D71" s="233" t="s">
        <v>52</v>
      </c>
      <c r="E71" s="126" t="s">
        <v>923</v>
      </c>
      <c r="F71" s="224" t="s">
        <v>60</v>
      </c>
      <c r="G71" s="235">
        <v>13.87</v>
      </c>
      <c r="H71" s="235">
        <f t="shared" si="0"/>
        <v>5.0899530000000004</v>
      </c>
      <c r="I71" s="236">
        <f t="shared" si="1"/>
        <v>6.4998699809999998</v>
      </c>
      <c r="J71" s="236">
        <f t="shared" si="2"/>
        <v>90.153196636469985</v>
      </c>
      <c r="O71" s="252">
        <v>4.7300000000000004</v>
      </c>
    </row>
    <row r="72" spans="1:15" ht="20.100000000000001" customHeight="1" outlineLevel="1">
      <c r="A72" s="232"/>
      <c r="B72" s="233" t="s">
        <v>925</v>
      </c>
      <c r="C72" s="219">
        <v>92915</v>
      </c>
      <c r="D72" s="218" t="s">
        <v>52</v>
      </c>
      <c r="E72" s="126" t="s">
        <v>924</v>
      </c>
      <c r="F72" s="224" t="s">
        <v>60</v>
      </c>
      <c r="G72" s="235">
        <v>13.08</v>
      </c>
      <c r="H72" s="235">
        <f t="shared" si="0"/>
        <v>9.5880510000000001</v>
      </c>
      <c r="I72" s="236">
        <f t="shared" si="1"/>
        <v>12.243941126999999</v>
      </c>
      <c r="J72" s="236">
        <f t="shared" si="2"/>
        <v>160.15074994116</v>
      </c>
      <c r="O72" s="252">
        <v>8.91</v>
      </c>
    </row>
    <row r="73" spans="1:15" ht="18.75" customHeight="1" outlineLevel="1">
      <c r="A73" s="232"/>
      <c r="B73" s="233" t="s">
        <v>926</v>
      </c>
      <c r="C73" s="224">
        <v>92720</v>
      </c>
      <c r="D73" s="233" t="s">
        <v>52</v>
      </c>
      <c r="E73" s="237" t="s">
        <v>508</v>
      </c>
      <c r="F73" s="224" t="s">
        <v>50</v>
      </c>
      <c r="G73" s="235">
        <v>4.1399999999999997</v>
      </c>
      <c r="H73" s="235">
        <f t="shared" si="0"/>
        <v>364.119957</v>
      </c>
      <c r="I73" s="236">
        <f t="shared" si="1"/>
        <v>464.98118508899995</v>
      </c>
      <c r="J73" s="236">
        <f t="shared" si="2"/>
        <v>1925.0221062684595</v>
      </c>
      <c r="O73" s="252">
        <v>338.37</v>
      </c>
    </row>
    <row r="74" spans="1:15" ht="18.75" customHeight="1" outlineLevel="1">
      <c r="A74" s="232"/>
      <c r="B74" s="214" t="s">
        <v>141</v>
      </c>
      <c r="C74" s="233"/>
      <c r="D74" s="233"/>
      <c r="E74" s="144" t="s">
        <v>565</v>
      </c>
      <c r="F74" s="233"/>
      <c r="G74" s="235"/>
      <c r="H74" s="235">
        <f t="shared" si="0"/>
        <v>0</v>
      </c>
      <c r="I74" s="236"/>
      <c r="J74" s="236"/>
      <c r="O74" s="252"/>
    </row>
    <row r="75" spans="1:15" ht="18.75" customHeight="1" outlineLevel="1">
      <c r="A75" s="232"/>
      <c r="B75" s="233" t="s">
        <v>269</v>
      </c>
      <c r="C75" s="224">
        <v>90883</v>
      </c>
      <c r="D75" s="233" t="s">
        <v>52</v>
      </c>
      <c r="E75" s="238" t="s">
        <v>928</v>
      </c>
      <c r="F75" s="233" t="s">
        <v>62</v>
      </c>
      <c r="G75" s="235">
        <v>17.5</v>
      </c>
      <c r="H75" s="235">
        <f t="shared" si="0"/>
        <v>65.136333000000008</v>
      </c>
      <c r="I75" s="236">
        <f t="shared" si="1"/>
        <v>83.179097241000008</v>
      </c>
      <c r="J75" s="236">
        <f t="shared" si="2"/>
        <v>1455.6342017175002</v>
      </c>
      <c r="O75" s="252">
        <v>60.53</v>
      </c>
    </row>
    <row r="76" spans="1:15" ht="18.75" customHeight="1" outlineLevel="1">
      <c r="A76" s="232"/>
      <c r="B76" s="233" t="s">
        <v>270</v>
      </c>
      <c r="C76" s="48">
        <v>95241</v>
      </c>
      <c r="D76" s="233" t="s">
        <v>52</v>
      </c>
      <c r="E76" s="238" t="s">
        <v>506</v>
      </c>
      <c r="F76" s="224" t="s">
        <v>53</v>
      </c>
      <c r="G76" s="235">
        <v>1.25</v>
      </c>
      <c r="H76" s="235">
        <f t="shared" si="0"/>
        <v>18.272178</v>
      </c>
      <c r="I76" s="236">
        <f t="shared" si="1"/>
        <v>23.333571306</v>
      </c>
      <c r="J76" s="236">
        <f t="shared" si="2"/>
        <v>29.166964132499999</v>
      </c>
      <c r="O76" s="252">
        <v>16.98</v>
      </c>
    </row>
    <row r="77" spans="1:15" ht="18.75" customHeight="1" outlineLevel="1">
      <c r="A77" s="232"/>
      <c r="B77" s="233" t="s">
        <v>271</v>
      </c>
      <c r="C77" s="224" t="s">
        <v>187</v>
      </c>
      <c r="D77" s="233" t="s">
        <v>52</v>
      </c>
      <c r="E77" s="238" t="s">
        <v>507</v>
      </c>
      <c r="F77" s="224" t="s">
        <v>53</v>
      </c>
      <c r="G77" s="235">
        <v>5</v>
      </c>
      <c r="H77" s="235">
        <f t="shared" si="0"/>
        <v>46.595129999999997</v>
      </c>
      <c r="I77" s="236">
        <f t="shared" si="1"/>
        <v>59.501981009999994</v>
      </c>
      <c r="J77" s="236">
        <f t="shared" si="2"/>
        <v>297.50990504999999</v>
      </c>
      <c r="O77" s="252">
        <v>43.3</v>
      </c>
    </row>
    <row r="78" spans="1:15" ht="20.100000000000001" customHeight="1" outlineLevel="1">
      <c r="A78" s="232"/>
      <c r="B78" s="233" t="s">
        <v>272</v>
      </c>
      <c r="C78" s="219">
        <v>92915</v>
      </c>
      <c r="D78" s="218" t="s">
        <v>52</v>
      </c>
      <c r="E78" s="126" t="s">
        <v>537</v>
      </c>
      <c r="F78" s="224" t="s">
        <v>60</v>
      </c>
      <c r="G78" s="235">
        <v>10.19</v>
      </c>
      <c r="H78" s="235">
        <f t="shared" si="0"/>
        <v>9.5880510000000001</v>
      </c>
      <c r="I78" s="236">
        <f t="shared" si="1"/>
        <v>12.243941126999999</v>
      </c>
      <c r="J78" s="236">
        <f t="shared" si="2"/>
        <v>124.76576008412999</v>
      </c>
      <c r="O78" s="252">
        <v>8.91</v>
      </c>
    </row>
    <row r="79" spans="1:15" ht="18.75" customHeight="1" outlineLevel="1">
      <c r="A79" s="232"/>
      <c r="B79" s="233" t="s">
        <v>1050</v>
      </c>
      <c r="C79" s="224">
        <v>92720</v>
      </c>
      <c r="D79" s="233" t="s">
        <v>52</v>
      </c>
      <c r="E79" s="237" t="s">
        <v>508</v>
      </c>
      <c r="F79" s="224" t="s">
        <v>50</v>
      </c>
      <c r="G79" s="235">
        <v>1.17</v>
      </c>
      <c r="H79" s="235">
        <f t="shared" si="0"/>
        <v>364.119957</v>
      </c>
      <c r="I79" s="236">
        <f t="shared" si="1"/>
        <v>464.98118508899995</v>
      </c>
      <c r="J79" s="236">
        <f t="shared" si="2"/>
        <v>544.02798655412994</v>
      </c>
      <c r="O79" s="252">
        <v>338.37</v>
      </c>
    </row>
    <row r="80" spans="1:15" ht="18.75" customHeight="1" outlineLevel="1">
      <c r="A80" s="232"/>
      <c r="B80" s="214" t="s">
        <v>144</v>
      </c>
      <c r="C80" s="214"/>
      <c r="D80" s="214"/>
      <c r="E80" s="144" t="s">
        <v>920</v>
      </c>
      <c r="F80" s="140"/>
      <c r="G80" s="235"/>
      <c r="H80" s="235">
        <f t="shared" ref="H80:H143" si="3">O80*1.0761</f>
        <v>0</v>
      </c>
      <c r="I80" s="236"/>
      <c r="J80" s="236"/>
      <c r="O80" s="252"/>
    </row>
    <row r="81" spans="1:15" ht="18.75" customHeight="1" outlineLevel="1">
      <c r="A81" s="232"/>
      <c r="B81" s="224" t="s">
        <v>273</v>
      </c>
      <c r="C81" s="48">
        <v>95241</v>
      </c>
      <c r="D81" s="233" t="s">
        <v>52</v>
      </c>
      <c r="E81" s="237" t="s">
        <v>506</v>
      </c>
      <c r="F81" s="224" t="s">
        <v>53</v>
      </c>
      <c r="G81" s="235">
        <v>12.12</v>
      </c>
      <c r="H81" s="235">
        <f t="shared" si="3"/>
        <v>18.272178</v>
      </c>
      <c r="I81" s="236">
        <f t="shared" ref="I81:I143" si="4">H81*1.277</f>
        <v>23.333571306</v>
      </c>
      <c r="J81" s="236">
        <f t="shared" ref="J81:J143" si="5">G81*I81</f>
        <v>282.80288422871996</v>
      </c>
      <c r="O81" s="252">
        <v>16.98</v>
      </c>
    </row>
    <row r="82" spans="1:15" ht="18.75" customHeight="1" outlineLevel="1">
      <c r="A82" s="232"/>
      <c r="B82" s="224" t="s">
        <v>274</v>
      </c>
      <c r="C82" s="224" t="s">
        <v>187</v>
      </c>
      <c r="D82" s="233" t="s">
        <v>52</v>
      </c>
      <c r="E82" s="238" t="s">
        <v>507</v>
      </c>
      <c r="F82" s="224" t="s">
        <v>53</v>
      </c>
      <c r="G82" s="235">
        <v>38.19</v>
      </c>
      <c r="H82" s="235">
        <f t="shared" si="3"/>
        <v>46.595129999999997</v>
      </c>
      <c r="I82" s="236">
        <f t="shared" si="4"/>
        <v>59.501981009999994</v>
      </c>
      <c r="J82" s="236">
        <f t="shared" si="5"/>
        <v>2272.3806547718996</v>
      </c>
      <c r="O82" s="252">
        <v>43.3</v>
      </c>
    </row>
    <row r="83" spans="1:15" ht="20.100000000000001" customHeight="1" outlineLevel="1">
      <c r="A83" s="232"/>
      <c r="B83" s="224" t="s">
        <v>921</v>
      </c>
      <c r="C83" s="224">
        <v>92917</v>
      </c>
      <c r="D83" s="233" t="s">
        <v>52</v>
      </c>
      <c r="E83" s="126" t="s">
        <v>539</v>
      </c>
      <c r="F83" s="224" t="s">
        <v>60</v>
      </c>
      <c r="G83" s="235">
        <v>84.2</v>
      </c>
      <c r="H83" s="235">
        <f t="shared" si="3"/>
        <v>7.8878130000000004</v>
      </c>
      <c r="I83" s="236">
        <f t="shared" si="4"/>
        <v>10.072737201000001</v>
      </c>
      <c r="J83" s="236">
        <f t="shared" si="5"/>
        <v>848.12447232420004</v>
      </c>
      <c r="O83" s="252">
        <v>7.33</v>
      </c>
    </row>
    <row r="84" spans="1:15" ht="20.100000000000001" customHeight="1" outlineLevel="1">
      <c r="A84" s="232"/>
      <c r="B84" s="224" t="s">
        <v>566</v>
      </c>
      <c r="C84" s="219">
        <v>92915</v>
      </c>
      <c r="D84" s="218" t="s">
        <v>52</v>
      </c>
      <c r="E84" s="126" t="s">
        <v>537</v>
      </c>
      <c r="F84" s="224" t="s">
        <v>60</v>
      </c>
      <c r="G84" s="235">
        <v>8.09</v>
      </c>
      <c r="H84" s="235">
        <f t="shared" si="3"/>
        <v>9.5880510000000001</v>
      </c>
      <c r="I84" s="236">
        <f t="shared" si="4"/>
        <v>12.243941126999999</v>
      </c>
      <c r="J84" s="236">
        <f t="shared" si="5"/>
        <v>99.053483717429998</v>
      </c>
      <c r="O84" s="252">
        <v>8.91</v>
      </c>
    </row>
    <row r="85" spans="1:15" ht="18.75" customHeight="1" outlineLevel="1">
      <c r="A85" s="232"/>
      <c r="B85" s="224" t="s">
        <v>922</v>
      </c>
      <c r="C85" s="224">
        <v>92720</v>
      </c>
      <c r="D85" s="233" t="s">
        <v>52</v>
      </c>
      <c r="E85" s="237" t="s">
        <v>508</v>
      </c>
      <c r="F85" s="224" t="s">
        <v>50</v>
      </c>
      <c r="G85" s="235">
        <v>3.63</v>
      </c>
      <c r="H85" s="235">
        <f t="shared" si="3"/>
        <v>364.119957</v>
      </c>
      <c r="I85" s="236">
        <f t="shared" si="4"/>
        <v>464.98118508899995</v>
      </c>
      <c r="J85" s="236">
        <f t="shared" si="5"/>
        <v>1687.8817018730697</v>
      </c>
      <c r="O85" s="252">
        <v>338.37</v>
      </c>
    </row>
    <row r="86" spans="1:15" ht="18.75" customHeight="1" outlineLevel="1" collapsed="1">
      <c r="A86" s="232"/>
      <c r="B86" s="187"/>
      <c r="C86" s="188"/>
      <c r="D86" s="188"/>
      <c r="E86" s="188"/>
      <c r="F86" s="188"/>
      <c r="G86" s="188"/>
      <c r="H86" s="211" t="s">
        <v>139</v>
      </c>
      <c r="I86" s="236"/>
      <c r="J86" s="186">
        <f>SUM(J47:J85)</f>
        <v>111977.74617231762</v>
      </c>
      <c r="O86" s="253" t="s">
        <v>139</v>
      </c>
    </row>
    <row r="87" spans="1:15" ht="18.75" customHeight="1">
      <c r="A87" s="232"/>
      <c r="B87" s="232"/>
      <c r="C87" s="232"/>
      <c r="D87" s="232"/>
      <c r="E87" s="149"/>
      <c r="F87" s="232"/>
      <c r="G87" s="170"/>
      <c r="H87" s="235">
        <f t="shared" si="3"/>
        <v>0</v>
      </c>
      <c r="I87" s="236"/>
      <c r="J87" s="236"/>
      <c r="O87" s="250"/>
    </row>
    <row r="88" spans="1:15" ht="18.75" customHeight="1">
      <c r="A88" s="232"/>
      <c r="B88" s="164">
        <v>4</v>
      </c>
      <c r="C88" s="164"/>
      <c r="D88" s="164"/>
      <c r="E88" s="146" t="s">
        <v>81</v>
      </c>
      <c r="F88" s="146"/>
      <c r="G88" s="210"/>
      <c r="H88" s="210"/>
      <c r="I88" s="210"/>
      <c r="J88" s="210"/>
      <c r="O88" s="251"/>
    </row>
    <row r="89" spans="1:15" ht="18.75" customHeight="1" outlineLevel="1">
      <c r="A89" s="232"/>
      <c r="B89" s="214" t="s">
        <v>51</v>
      </c>
      <c r="C89" s="214"/>
      <c r="D89" s="214"/>
      <c r="E89" s="139" t="s">
        <v>91</v>
      </c>
      <c r="F89" s="140"/>
      <c r="G89" s="235"/>
      <c r="H89" s="235">
        <f t="shared" si="3"/>
        <v>0</v>
      </c>
      <c r="I89" s="236"/>
      <c r="J89" s="236"/>
      <c r="O89" s="252"/>
    </row>
    <row r="90" spans="1:15" ht="30" customHeight="1" outlineLevel="1">
      <c r="A90" s="232"/>
      <c r="B90" s="224" t="s">
        <v>275</v>
      </c>
      <c r="C90" s="219">
        <v>92431</v>
      </c>
      <c r="D90" s="218" t="s">
        <v>52</v>
      </c>
      <c r="E90" s="126" t="s">
        <v>543</v>
      </c>
      <c r="F90" s="224" t="s">
        <v>53</v>
      </c>
      <c r="G90" s="235">
        <v>299.51</v>
      </c>
      <c r="H90" s="235">
        <f t="shared" si="3"/>
        <v>32.401371000000005</v>
      </c>
      <c r="I90" s="236">
        <f t="shared" si="4"/>
        <v>41.376550767000005</v>
      </c>
      <c r="J90" s="236">
        <f t="shared" si="5"/>
        <v>12392.690720224171</v>
      </c>
      <c r="O90" s="252">
        <v>30.11</v>
      </c>
    </row>
    <row r="91" spans="1:15" ht="18.75" customHeight="1" outlineLevel="1">
      <c r="A91" s="232"/>
      <c r="B91" s="224" t="s">
        <v>276</v>
      </c>
      <c r="C91" s="219">
        <v>92919</v>
      </c>
      <c r="D91" s="218" t="s">
        <v>52</v>
      </c>
      <c r="E91" s="126" t="s">
        <v>536</v>
      </c>
      <c r="F91" s="224" t="s">
        <v>60</v>
      </c>
      <c r="G91" s="235">
        <v>726.51</v>
      </c>
      <c r="H91" s="235">
        <f t="shared" si="3"/>
        <v>6.3812730000000002</v>
      </c>
      <c r="I91" s="236">
        <f t="shared" si="4"/>
        <v>8.1488856209999998</v>
      </c>
      <c r="J91" s="236">
        <f t="shared" si="5"/>
        <v>5920.2468925127096</v>
      </c>
      <c r="O91" s="252">
        <v>5.93</v>
      </c>
    </row>
    <row r="92" spans="1:15" ht="18.75" customHeight="1" outlineLevel="1">
      <c r="A92" s="232"/>
      <c r="B92" s="224" t="s">
        <v>277</v>
      </c>
      <c r="C92" s="224">
        <v>92921</v>
      </c>
      <c r="D92" s="233" t="s">
        <v>52</v>
      </c>
      <c r="E92" s="126" t="s">
        <v>538</v>
      </c>
      <c r="F92" s="224" t="s">
        <v>60</v>
      </c>
      <c r="G92" s="235">
        <v>312.86</v>
      </c>
      <c r="H92" s="235">
        <f t="shared" si="3"/>
        <v>2.3889420000000001</v>
      </c>
      <c r="I92" s="236">
        <f t="shared" si="4"/>
        <v>3.050678934</v>
      </c>
      <c r="J92" s="236">
        <f t="shared" si="5"/>
        <v>954.43541129124003</v>
      </c>
      <c r="O92" s="252">
        <v>2.2200000000000002</v>
      </c>
    </row>
    <row r="93" spans="1:15" ht="18.75" customHeight="1" outlineLevel="1">
      <c r="A93" s="232"/>
      <c r="B93" s="224" t="s">
        <v>278</v>
      </c>
      <c r="C93" s="219">
        <v>92915</v>
      </c>
      <c r="D93" s="218" t="s">
        <v>52</v>
      </c>
      <c r="E93" s="126" t="s">
        <v>537</v>
      </c>
      <c r="F93" s="224" t="s">
        <v>60</v>
      </c>
      <c r="G93" s="235">
        <v>399.38</v>
      </c>
      <c r="H93" s="235">
        <f t="shared" si="3"/>
        <v>9.5880510000000001</v>
      </c>
      <c r="I93" s="236">
        <f t="shared" si="4"/>
        <v>12.243941126999999</v>
      </c>
      <c r="J93" s="236">
        <f t="shared" si="5"/>
        <v>4889.9852073012598</v>
      </c>
      <c r="O93" s="252">
        <v>8.91</v>
      </c>
    </row>
    <row r="94" spans="1:15" ht="18.75" customHeight="1" outlineLevel="1">
      <c r="A94" s="232"/>
      <c r="B94" s="224" t="s">
        <v>540</v>
      </c>
      <c r="C94" s="224">
        <v>92720</v>
      </c>
      <c r="D94" s="233" t="s">
        <v>52</v>
      </c>
      <c r="E94" s="237" t="s">
        <v>508</v>
      </c>
      <c r="F94" s="224" t="s">
        <v>50</v>
      </c>
      <c r="G94" s="235">
        <v>16.34</v>
      </c>
      <c r="H94" s="235">
        <f t="shared" si="3"/>
        <v>364.119957</v>
      </c>
      <c r="I94" s="236">
        <f t="shared" si="4"/>
        <v>464.98118508899995</v>
      </c>
      <c r="J94" s="236">
        <f t="shared" si="5"/>
        <v>7597.7925643542594</v>
      </c>
      <c r="O94" s="252">
        <v>338.37</v>
      </c>
    </row>
    <row r="95" spans="1:15" ht="18.75" customHeight="1" outlineLevel="1">
      <c r="A95" s="232"/>
      <c r="B95" s="214" t="s">
        <v>54</v>
      </c>
      <c r="C95" s="214"/>
      <c r="D95" s="214"/>
      <c r="E95" s="139" t="s">
        <v>92</v>
      </c>
      <c r="F95" s="140"/>
      <c r="G95" s="235"/>
      <c r="H95" s="235">
        <f t="shared" si="3"/>
        <v>0</v>
      </c>
      <c r="I95" s="236"/>
      <c r="J95" s="236"/>
      <c r="O95" s="252"/>
    </row>
    <row r="96" spans="1:15" ht="30" customHeight="1" outlineLevel="1">
      <c r="A96" s="232"/>
      <c r="B96" s="224" t="s">
        <v>279</v>
      </c>
      <c r="C96" s="219">
        <v>92431</v>
      </c>
      <c r="D96" s="218" t="s">
        <v>52</v>
      </c>
      <c r="E96" s="126" t="s">
        <v>543</v>
      </c>
      <c r="F96" s="224" t="s">
        <v>53</v>
      </c>
      <c r="G96" s="235">
        <v>344.1</v>
      </c>
      <c r="H96" s="235">
        <f t="shared" si="3"/>
        <v>32.401371000000005</v>
      </c>
      <c r="I96" s="236">
        <f t="shared" si="4"/>
        <v>41.376550767000005</v>
      </c>
      <c r="J96" s="236">
        <f t="shared" si="5"/>
        <v>14237.671118924703</v>
      </c>
      <c r="O96" s="252">
        <v>30.11</v>
      </c>
    </row>
    <row r="97" spans="1:15" ht="20.100000000000001" customHeight="1" outlineLevel="1">
      <c r="A97" s="232"/>
      <c r="B97" s="224" t="s">
        <v>280</v>
      </c>
      <c r="C97" s="224">
        <v>92917</v>
      </c>
      <c r="D97" s="233" t="s">
        <v>52</v>
      </c>
      <c r="E97" s="126" t="s">
        <v>539</v>
      </c>
      <c r="F97" s="224" t="s">
        <v>60</v>
      </c>
      <c r="G97" s="235">
        <v>675.91</v>
      </c>
      <c r="H97" s="235">
        <f t="shared" si="3"/>
        <v>7.8878130000000004</v>
      </c>
      <c r="I97" s="236">
        <f t="shared" si="4"/>
        <v>10.072737201000001</v>
      </c>
      <c r="J97" s="236">
        <f t="shared" si="5"/>
        <v>6808.2638015279099</v>
      </c>
      <c r="O97" s="252">
        <v>7.33</v>
      </c>
    </row>
    <row r="98" spans="1:15" ht="20.100000000000001" customHeight="1" outlineLevel="1">
      <c r="A98" s="232"/>
      <c r="B98" s="224" t="s">
        <v>281</v>
      </c>
      <c r="C98" s="219">
        <v>92919</v>
      </c>
      <c r="D98" s="218" t="s">
        <v>52</v>
      </c>
      <c r="E98" s="126" t="s">
        <v>536</v>
      </c>
      <c r="F98" s="224" t="s">
        <v>60</v>
      </c>
      <c r="G98" s="235">
        <v>9.64</v>
      </c>
      <c r="H98" s="235">
        <f t="shared" si="3"/>
        <v>6.3812730000000002</v>
      </c>
      <c r="I98" s="236">
        <f t="shared" si="4"/>
        <v>8.1488856209999998</v>
      </c>
      <c r="J98" s="236">
        <f t="shared" si="5"/>
        <v>78.555257386440005</v>
      </c>
      <c r="O98" s="252">
        <v>5.93</v>
      </c>
    </row>
    <row r="99" spans="1:15" ht="18.75" customHeight="1" outlineLevel="1">
      <c r="A99" s="232"/>
      <c r="B99" s="224" t="s">
        <v>487</v>
      </c>
      <c r="C99" s="219">
        <v>92915</v>
      </c>
      <c r="D99" s="218" t="s">
        <v>52</v>
      </c>
      <c r="E99" s="126" t="s">
        <v>537</v>
      </c>
      <c r="F99" s="224" t="s">
        <v>60</v>
      </c>
      <c r="G99" s="235">
        <v>365.31</v>
      </c>
      <c r="H99" s="235">
        <f t="shared" si="3"/>
        <v>9.5880510000000001</v>
      </c>
      <c r="I99" s="236">
        <f t="shared" si="4"/>
        <v>12.243941126999999</v>
      </c>
      <c r="J99" s="236">
        <f t="shared" si="5"/>
        <v>4472.8341331043694</v>
      </c>
      <c r="O99" s="252">
        <v>8.91</v>
      </c>
    </row>
    <row r="100" spans="1:15" ht="18.75" customHeight="1" outlineLevel="1">
      <c r="A100" s="232"/>
      <c r="B100" s="224" t="s">
        <v>541</v>
      </c>
      <c r="C100" s="224">
        <v>92720</v>
      </c>
      <c r="D100" s="233" t="s">
        <v>52</v>
      </c>
      <c r="E100" s="237" t="s">
        <v>508</v>
      </c>
      <c r="F100" s="224" t="s">
        <v>50</v>
      </c>
      <c r="G100" s="235">
        <v>24.55</v>
      </c>
      <c r="H100" s="235">
        <f t="shared" si="3"/>
        <v>364.119957</v>
      </c>
      <c r="I100" s="236">
        <f t="shared" si="4"/>
        <v>464.98118508899995</v>
      </c>
      <c r="J100" s="236">
        <f t="shared" si="5"/>
        <v>11415.288093934949</v>
      </c>
      <c r="O100" s="252">
        <v>338.37</v>
      </c>
    </row>
    <row r="101" spans="1:15" ht="18.75" customHeight="1" outlineLevel="1">
      <c r="A101" s="232"/>
      <c r="B101" s="214" t="s">
        <v>55</v>
      </c>
      <c r="C101" s="214"/>
      <c r="D101" s="214"/>
      <c r="E101" s="139" t="s">
        <v>567</v>
      </c>
      <c r="F101" s="140"/>
      <c r="G101" s="235"/>
      <c r="H101" s="235">
        <f t="shared" si="3"/>
        <v>0</v>
      </c>
      <c r="I101" s="236"/>
      <c r="J101" s="236"/>
      <c r="O101" s="252"/>
    </row>
    <row r="102" spans="1:15" ht="18.75" customHeight="1" outlineLevel="1">
      <c r="A102" s="232"/>
      <c r="B102" s="224" t="s">
        <v>282</v>
      </c>
      <c r="C102" s="42">
        <v>93183</v>
      </c>
      <c r="D102" s="224" t="s">
        <v>52</v>
      </c>
      <c r="E102" s="237" t="s">
        <v>509</v>
      </c>
      <c r="F102" s="224" t="s">
        <v>62</v>
      </c>
      <c r="G102" s="235">
        <v>123.9</v>
      </c>
      <c r="H102" s="235">
        <f t="shared" si="3"/>
        <v>30.270693000000001</v>
      </c>
      <c r="I102" s="236">
        <f t="shared" si="4"/>
        <v>38.655674961000003</v>
      </c>
      <c r="J102" s="236">
        <f t="shared" si="5"/>
        <v>4789.4381276679005</v>
      </c>
      <c r="O102" s="252">
        <v>28.13</v>
      </c>
    </row>
    <row r="103" spans="1:15" ht="18.75" customHeight="1" outlineLevel="1">
      <c r="A103" s="232"/>
      <c r="B103" s="214" t="s">
        <v>95</v>
      </c>
      <c r="C103" s="224"/>
      <c r="D103" s="224"/>
      <c r="E103" s="139" t="s">
        <v>568</v>
      </c>
      <c r="F103" s="224"/>
      <c r="G103" s="235"/>
      <c r="H103" s="235">
        <f t="shared" si="3"/>
        <v>0</v>
      </c>
      <c r="I103" s="236"/>
      <c r="J103" s="236"/>
      <c r="O103" s="252"/>
    </row>
    <row r="104" spans="1:15" ht="30" customHeight="1" outlineLevel="1">
      <c r="A104" s="232"/>
      <c r="B104" s="224" t="s">
        <v>283</v>
      </c>
      <c r="C104" s="219">
        <v>92431</v>
      </c>
      <c r="D104" s="218" t="s">
        <v>52</v>
      </c>
      <c r="E104" s="126" t="s">
        <v>543</v>
      </c>
      <c r="F104" s="224" t="s">
        <v>53</v>
      </c>
      <c r="G104" s="235">
        <v>17.489999999999998</v>
      </c>
      <c r="H104" s="235">
        <f t="shared" si="3"/>
        <v>32.401371000000005</v>
      </c>
      <c r="I104" s="236">
        <f t="shared" si="4"/>
        <v>41.376550767000005</v>
      </c>
      <c r="J104" s="236">
        <f t="shared" si="5"/>
        <v>723.67587291483005</v>
      </c>
      <c r="O104" s="252">
        <v>30.11</v>
      </c>
    </row>
    <row r="105" spans="1:15" ht="20.100000000000001" customHeight="1" outlineLevel="1">
      <c r="A105" s="232"/>
      <c r="B105" s="224" t="s">
        <v>284</v>
      </c>
      <c r="C105" s="224">
        <v>92916</v>
      </c>
      <c r="D105" s="233" t="s">
        <v>52</v>
      </c>
      <c r="E105" s="126" t="s">
        <v>542</v>
      </c>
      <c r="F105" s="224" t="s">
        <v>60</v>
      </c>
      <c r="G105" s="235">
        <v>13.66</v>
      </c>
      <c r="H105" s="235">
        <f t="shared" si="3"/>
        <v>8.2536870000000011</v>
      </c>
      <c r="I105" s="236">
        <f t="shared" si="4"/>
        <v>10.539958299</v>
      </c>
      <c r="J105" s="236">
        <f t="shared" si="5"/>
        <v>143.97583036434</v>
      </c>
      <c r="O105" s="252">
        <v>7.67</v>
      </c>
    </row>
    <row r="106" spans="1:15" ht="18.75" customHeight="1" outlineLevel="1">
      <c r="A106" s="232"/>
      <c r="B106" s="224" t="s">
        <v>285</v>
      </c>
      <c r="C106" s="224">
        <v>92917</v>
      </c>
      <c r="D106" s="233" t="s">
        <v>52</v>
      </c>
      <c r="E106" s="126" t="s">
        <v>539</v>
      </c>
      <c r="F106" s="224" t="s">
        <v>60</v>
      </c>
      <c r="G106" s="235">
        <v>43.92</v>
      </c>
      <c r="H106" s="235">
        <f t="shared" si="3"/>
        <v>7.8878130000000004</v>
      </c>
      <c r="I106" s="236">
        <f t="shared" si="4"/>
        <v>10.072737201000001</v>
      </c>
      <c r="J106" s="236">
        <f t="shared" si="5"/>
        <v>442.39461786792003</v>
      </c>
      <c r="O106" s="252">
        <v>7.33</v>
      </c>
    </row>
    <row r="107" spans="1:15" ht="18.75" customHeight="1" outlineLevel="1">
      <c r="A107" s="232"/>
      <c r="B107" s="224" t="s">
        <v>286</v>
      </c>
      <c r="C107" s="224">
        <v>92720</v>
      </c>
      <c r="D107" s="233" t="s">
        <v>52</v>
      </c>
      <c r="E107" s="237" t="s">
        <v>508</v>
      </c>
      <c r="F107" s="224" t="s">
        <v>50</v>
      </c>
      <c r="G107" s="235">
        <v>0.74</v>
      </c>
      <c r="H107" s="235">
        <f t="shared" si="3"/>
        <v>364.119957</v>
      </c>
      <c r="I107" s="236">
        <f t="shared" si="4"/>
        <v>464.98118508899995</v>
      </c>
      <c r="J107" s="236">
        <f t="shared" si="5"/>
        <v>344.08607696585995</v>
      </c>
      <c r="O107" s="252">
        <v>338.37</v>
      </c>
    </row>
    <row r="108" spans="1:15" ht="18.75" customHeight="1" outlineLevel="1">
      <c r="A108" s="232"/>
      <c r="B108" s="214" t="s">
        <v>142</v>
      </c>
      <c r="C108" s="224"/>
      <c r="D108" s="224"/>
      <c r="E108" s="139" t="s">
        <v>569</v>
      </c>
      <c r="F108" s="224"/>
      <c r="G108" s="235"/>
      <c r="H108" s="235">
        <f t="shared" si="3"/>
        <v>0</v>
      </c>
      <c r="I108" s="236"/>
      <c r="J108" s="236"/>
      <c r="O108" s="252"/>
    </row>
    <row r="109" spans="1:15" ht="30" customHeight="1" outlineLevel="1">
      <c r="A109" s="232"/>
      <c r="B109" s="224" t="s">
        <v>287</v>
      </c>
      <c r="C109" s="219">
        <v>92431</v>
      </c>
      <c r="D109" s="218" t="s">
        <v>52</v>
      </c>
      <c r="E109" s="126" t="s">
        <v>543</v>
      </c>
      <c r="F109" s="224" t="s">
        <v>53</v>
      </c>
      <c r="G109" s="235">
        <v>18.97</v>
      </c>
      <c r="H109" s="235">
        <f t="shared" si="3"/>
        <v>32.401371000000005</v>
      </c>
      <c r="I109" s="236">
        <f t="shared" si="4"/>
        <v>41.376550767000005</v>
      </c>
      <c r="J109" s="236">
        <f t="shared" si="5"/>
        <v>784.91316804999008</v>
      </c>
      <c r="O109" s="252">
        <v>30.11</v>
      </c>
    </row>
    <row r="110" spans="1:15" ht="18.75" customHeight="1" outlineLevel="1">
      <c r="A110" s="232"/>
      <c r="B110" s="224" t="s">
        <v>288</v>
      </c>
      <c r="C110" s="224">
        <v>92916</v>
      </c>
      <c r="D110" s="233" t="s">
        <v>52</v>
      </c>
      <c r="E110" s="126" t="s">
        <v>542</v>
      </c>
      <c r="F110" s="224" t="s">
        <v>60</v>
      </c>
      <c r="G110" s="235">
        <v>3.74</v>
      </c>
      <c r="H110" s="235">
        <f t="shared" si="3"/>
        <v>8.2536870000000011</v>
      </c>
      <c r="I110" s="236">
        <f t="shared" si="4"/>
        <v>10.539958299</v>
      </c>
      <c r="J110" s="236">
        <f t="shared" si="5"/>
        <v>39.419444038260004</v>
      </c>
      <c r="O110" s="252">
        <v>7.67</v>
      </c>
    </row>
    <row r="111" spans="1:15" ht="18.75" customHeight="1" outlineLevel="1">
      <c r="A111" s="232"/>
      <c r="B111" s="224" t="s">
        <v>289</v>
      </c>
      <c r="C111" s="224">
        <v>92917</v>
      </c>
      <c r="D111" s="233" t="s">
        <v>52</v>
      </c>
      <c r="E111" s="126" t="s">
        <v>539</v>
      </c>
      <c r="F111" s="224" t="s">
        <v>60</v>
      </c>
      <c r="G111" s="235">
        <v>37.4</v>
      </c>
      <c r="H111" s="235">
        <f t="shared" si="3"/>
        <v>7.8878130000000004</v>
      </c>
      <c r="I111" s="236">
        <f t="shared" si="4"/>
        <v>10.072737201000001</v>
      </c>
      <c r="J111" s="236">
        <f t="shared" si="5"/>
        <v>376.72037131740001</v>
      </c>
      <c r="O111" s="252">
        <v>7.33</v>
      </c>
    </row>
    <row r="112" spans="1:15" ht="18.75" customHeight="1" outlineLevel="1">
      <c r="A112" s="232"/>
      <c r="B112" s="224" t="s">
        <v>290</v>
      </c>
      <c r="C112" s="219">
        <v>92919</v>
      </c>
      <c r="D112" s="218" t="s">
        <v>52</v>
      </c>
      <c r="E112" s="126" t="s">
        <v>536</v>
      </c>
      <c r="F112" s="224" t="s">
        <v>60</v>
      </c>
      <c r="G112" s="235">
        <v>24.35</v>
      </c>
      <c r="H112" s="235">
        <f t="shared" si="3"/>
        <v>6.3812730000000002</v>
      </c>
      <c r="I112" s="236">
        <f t="shared" si="4"/>
        <v>8.1488856209999998</v>
      </c>
      <c r="J112" s="236">
        <f t="shared" si="5"/>
        <v>198.42536487135001</v>
      </c>
      <c r="O112" s="252">
        <v>5.93</v>
      </c>
    </row>
    <row r="113" spans="1:15" ht="18.75" customHeight="1" outlineLevel="1">
      <c r="A113" s="232"/>
      <c r="B113" s="224" t="s">
        <v>291</v>
      </c>
      <c r="C113" s="219">
        <v>92915</v>
      </c>
      <c r="D113" s="218" t="s">
        <v>52</v>
      </c>
      <c r="E113" s="126" t="s">
        <v>537</v>
      </c>
      <c r="F113" s="224" t="s">
        <v>60</v>
      </c>
      <c r="G113" s="235">
        <v>24.13</v>
      </c>
      <c r="H113" s="235">
        <f t="shared" si="3"/>
        <v>9.5880510000000001</v>
      </c>
      <c r="I113" s="236">
        <f t="shared" si="4"/>
        <v>12.243941126999999</v>
      </c>
      <c r="J113" s="236">
        <f t="shared" si="5"/>
        <v>295.44629939450999</v>
      </c>
      <c r="O113" s="252">
        <v>8.91</v>
      </c>
    </row>
    <row r="114" spans="1:15" ht="18.75" customHeight="1" outlineLevel="1">
      <c r="A114" s="232"/>
      <c r="B114" s="224" t="s">
        <v>292</v>
      </c>
      <c r="C114" s="224">
        <v>92720</v>
      </c>
      <c r="D114" s="233" t="s">
        <v>52</v>
      </c>
      <c r="E114" s="237" t="s">
        <v>508</v>
      </c>
      <c r="F114" s="224" t="s">
        <v>50</v>
      </c>
      <c r="G114" s="235">
        <v>1.25</v>
      </c>
      <c r="H114" s="235">
        <f t="shared" si="3"/>
        <v>364.119957</v>
      </c>
      <c r="I114" s="236">
        <f t="shared" si="4"/>
        <v>464.98118508899995</v>
      </c>
      <c r="J114" s="236">
        <f t="shared" si="5"/>
        <v>581.22648136124997</v>
      </c>
      <c r="O114" s="252">
        <v>338.37</v>
      </c>
    </row>
    <row r="115" spans="1:15" ht="18.75" customHeight="1" outlineLevel="1">
      <c r="A115" s="232"/>
      <c r="B115" s="187"/>
      <c r="C115" s="188"/>
      <c r="D115" s="188"/>
      <c r="E115" s="188"/>
      <c r="F115" s="188"/>
      <c r="G115" s="188"/>
      <c r="H115" s="211" t="s">
        <v>139</v>
      </c>
      <c r="I115" s="236"/>
      <c r="J115" s="186">
        <f>SUM(J90:J114)</f>
        <v>77487.484855375616</v>
      </c>
      <c r="O115" s="253" t="s">
        <v>139</v>
      </c>
    </row>
    <row r="116" spans="1:15" ht="18.75" customHeight="1">
      <c r="A116" s="232"/>
      <c r="B116" s="232"/>
      <c r="C116" s="232"/>
      <c r="D116" s="232"/>
      <c r="E116" s="149"/>
      <c r="F116" s="232"/>
      <c r="G116" s="170"/>
      <c r="H116" s="235">
        <f t="shared" si="3"/>
        <v>0</v>
      </c>
      <c r="I116" s="236"/>
      <c r="J116" s="236"/>
      <c r="O116" s="250"/>
    </row>
    <row r="117" spans="1:15" ht="18.75" customHeight="1">
      <c r="A117" s="232"/>
      <c r="B117" s="164">
        <v>5</v>
      </c>
      <c r="C117" s="164"/>
      <c r="D117" s="164"/>
      <c r="E117" s="146" t="s">
        <v>518</v>
      </c>
      <c r="F117" s="146"/>
      <c r="G117" s="210"/>
      <c r="H117" s="210"/>
      <c r="I117" s="210"/>
      <c r="J117" s="210"/>
      <c r="O117" s="251"/>
    </row>
    <row r="118" spans="1:15" s="225" customFormat="1" ht="18.75" customHeight="1" outlineLevel="1">
      <c r="A118" s="232"/>
      <c r="B118" s="154" t="s">
        <v>56</v>
      </c>
      <c r="C118" s="154"/>
      <c r="D118" s="154"/>
      <c r="E118" s="144" t="s">
        <v>82</v>
      </c>
      <c r="F118" s="233"/>
      <c r="G118" s="235"/>
      <c r="H118" s="235">
        <f t="shared" si="3"/>
        <v>0</v>
      </c>
      <c r="I118" s="236"/>
      <c r="J118" s="236"/>
      <c r="O118" s="252"/>
    </row>
    <row r="119" spans="1:15" s="225" customFormat="1" ht="30" customHeight="1" outlineLevel="1">
      <c r="A119" s="232"/>
      <c r="B119" s="233" t="s">
        <v>293</v>
      </c>
      <c r="C119" s="233" t="s">
        <v>130</v>
      </c>
      <c r="D119" s="233" t="s">
        <v>52</v>
      </c>
      <c r="E119" s="237" t="s">
        <v>570</v>
      </c>
      <c r="F119" s="233" t="s">
        <v>53</v>
      </c>
      <c r="G119" s="235">
        <v>6.1</v>
      </c>
      <c r="H119" s="235">
        <f t="shared" si="3"/>
        <v>88.606074000000007</v>
      </c>
      <c r="I119" s="236">
        <f t="shared" si="4"/>
        <v>113.14995649799999</v>
      </c>
      <c r="J119" s="236">
        <f t="shared" si="5"/>
        <v>690.21473463779989</v>
      </c>
      <c r="O119" s="252">
        <v>82.34</v>
      </c>
    </row>
    <row r="120" spans="1:15" s="225" customFormat="1" ht="18.75" customHeight="1" outlineLevel="1">
      <c r="A120" s="232"/>
      <c r="B120" s="154" t="s">
        <v>59</v>
      </c>
      <c r="C120" s="154"/>
      <c r="D120" s="154"/>
      <c r="E120" s="144" t="s">
        <v>83</v>
      </c>
      <c r="F120" s="233"/>
      <c r="G120" s="235"/>
      <c r="H120" s="235">
        <f t="shared" si="3"/>
        <v>0</v>
      </c>
      <c r="I120" s="236"/>
      <c r="J120" s="236"/>
      <c r="O120" s="252"/>
    </row>
    <row r="121" spans="1:15" s="225" customFormat="1" ht="30" customHeight="1" outlineLevel="1">
      <c r="A121" s="232"/>
      <c r="B121" s="233" t="s">
        <v>294</v>
      </c>
      <c r="C121" s="233">
        <v>87489</v>
      </c>
      <c r="D121" s="233" t="s">
        <v>52</v>
      </c>
      <c r="E121" s="237" t="s">
        <v>571</v>
      </c>
      <c r="F121" s="233" t="s">
        <v>53</v>
      </c>
      <c r="G121" s="235">
        <v>572.77</v>
      </c>
      <c r="H121" s="235">
        <f t="shared" si="3"/>
        <v>33.57432</v>
      </c>
      <c r="I121" s="236">
        <f t="shared" si="4"/>
        <v>42.874406639999997</v>
      </c>
      <c r="J121" s="236">
        <f t="shared" si="5"/>
        <v>24557.173891192797</v>
      </c>
      <c r="O121" s="252">
        <v>31.2</v>
      </c>
    </row>
    <row r="122" spans="1:15" s="225" customFormat="1" ht="37.5" customHeight="1" outlineLevel="1">
      <c r="A122" s="232"/>
      <c r="B122" s="233" t="s">
        <v>295</v>
      </c>
      <c r="C122" s="233">
        <v>87519</v>
      </c>
      <c r="D122" s="233" t="s">
        <v>52</v>
      </c>
      <c r="E122" s="237" t="s">
        <v>1015</v>
      </c>
      <c r="F122" s="233" t="s">
        <v>53</v>
      </c>
      <c r="G122" s="235">
        <v>10.38</v>
      </c>
      <c r="H122" s="235">
        <f t="shared" si="3"/>
        <v>54.891860999999999</v>
      </c>
      <c r="I122" s="236">
        <f t="shared" si="4"/>
        <v>70.096906496999992</v>
      </c>
      <c r="J122" s="236">
        <f t="shared" si="5"/>
        <v>727.60588943886</v>
      </c>
      <c r="O122" s="252">
        <v>51.01</v>
      </c>
    </row>
    <row r="123" spans="1:15" s="225" customFormat="1" ht="30" customHeight="1" outlineLevel="1">
      <c r="A123" s="232"/>
      <c r="B123" s="233" t="s">
        <v>572</v>
      </c>
      <c r="C123" s="233">
        <v>87491</v>
      </c>
      <c r="D123" s="233" t="s">
        <v>52</v>
      </c>
      <c r="E123" s="237" t="s">
        <v>1016</v>
      </c>
      <c r="F123" s="233" t="s">
        <v>53</v>
      </c>
      <c r="G123" s="235">
        <v>564.11</v>
      </c>
      <c r="H123" s="235">
        <f t="shared" si="3"/>
        <v>46.283061000000004</v>
      </c>
      <c r="I123" s="236">
        <f t="shared" si="4"/>
        <v>59.103468896999999</v>
      </c>
      <c r="J123" s="236">
        <f t="shared" si="5"/>
        <v>33340.857839486671</v>
      </c>
      <c r="O123" s="252">
        <v>43.01</v>
      </c>
    </row>
    <row r="124" spans="1:15" s="225" customFormat="1" ht="30" customHeight="1" outlineLevel="1">
      <c r="A124" s="232"/>
      <c r="B124" s="233" t="s">
        <v>573</v>
      </c>
      <c r="C124" s="233">
        <v>72132</v>
      </c>
      <c r="D124" s="233" t="s">
        <v>52</v>
      </c>
      <c r="E124" s="237" t="s">
        <v>930</v>
      </c>
      <c r="F124" s="233" t="s">
        <v>53</v>
      </c>
      <c r="G124" s="235">
        <v>9.7200000000000006</v>
      </c>
      <c r="H124" s="235">
        <f t="shared" si="3"/>
        <v>53.191623</v>
      </c>
      <c r="I124" s="236">
        <f t="shared" si="4"/>
        <v>67.925702571000002</v>
      </c>
      <c r="J124" s="236">
        <f t="shared" si="5"/>
        <v>660.23782899012008</v>
      </c>
      <c r="O124" s="252">
        <v>49.43</v>
      </c>
    </row>
    <row r="125" spans="1:15" s="225" customFormat="1" ht="30" customHeight="1" outlineLevel="1">
      <c r="A125" s="232"/>
      <c r="B125" s="233" t="s">
        <v>575</v>
      </c>
      <c r="C125" s="46">
        <v>93202</v>
      </c>
      <c r="D125" s="233" t="s">
        <v>52</v>
      </c>
      <c r="E125" s="237" t="s">
        <v>574</v>
      </c>
      <c r="F125" s="233" t="s">
        <v>62</v>
      </c>
      <c r="G125" s="235">
        <v>311.8</v>
      </c>
      <c r="H125" s="235">
        <f t="shared" si="3"/>
        <v>15.786387000000001</v>
      </c>
      <c r="I125" s="236">
        <f t="shared" si="4"/>
        <v>20.159216198999999</v>
      </c>
      <c r="J125" s="236">
        <f t="shared" si="5"/>
        <v>6285.6436108482003</v>
      </c>
      <c r="O125" s="252">
        <v>14.67</v>
      </c>
    </row>
    <row r="126" spans="1:15" s="225" customFormat="1" ht="30" customHeight="1" outlineLevel="1">
      <c r="A126" s="232"/>
      <c r="B126" s="233" t="s">
        <v>931</v>
      </c>
      <c r="C126" s="233">
        <v>79627</v>
      </c>
      <c r="D126" s="233" t="s">
        <v>52</v>
      </c>
      <c r="E126" s="237" t="s">
        <v>576</v>
      </c>
      <c r="F126" s="233" t="s">
        <v>53</v>
      </c>
      <c r="G126" s="235">
        <v>8.06</v>
      </c>
      <c r="H126" s="235">
        <f t="shared" si="3"/>
        <v>464.07888600000001</v>
      </c>
      <c r="I126" s="236">
        <f t="shared" si="4"/>
        <v>592.62873742199997</v>
      </c>
      <c r="J126" s="236">
        <f t="shared" si="5"/>
        <v>4776.5876236213198</v>
      </c>
      <c r="O126" s="252">
        <v>431.26</v>
      </c>
    </row>
    <row r="127" spans="1:15" s="225" customFormat="1" ht="18.75" customHeight="1" outlineLevel="1">
      <c r="A127" s="232"/>
      <c r="B127" s="233" t="s">
        <v>932</v>
      </c>
      <c r="C127" s="233" t="s">
        <v>336</v>
      </c>
      <c r="D127" s="233" t="s">
        <v>70</v>
      </c>
      <c r="E127" s="237" t="s">
        <v>933</v>
      </c>
      <c r="F127" s="233" t="s">
        <v>53</v>
      </c>
      <c r="G127" s="235">
        <v>3.6</v>
      </c>
      <c r="H127" s="235">
        <f t="shared" si="3"/>
        <v>82.784373000000016</v>
      </c>
      <c r="I127" s="236">
        <f t="shared" si="4"/>
        <v>105.71564432100001</v>
      </c>
      <c r="J127" s="236">
        <f t="shared" si="5"/>
        <v>380.57631955560004</v>
      </c>
      <c r="O127" s="252">
        <v>76.930000000000007</v>
      </c>
    </row>
    <row r="128" spans="1:15" s="225" customFormat="1" ht="18.75" customHeight="1" outlineLevel="1">
      <c r="A128" s="232"/>
      <c r="B128" s="154" t="s">
        <v>143</v>
      </c>
      <c r="C128" s="233"/>
      <c r="D128" s="233"/>
      <c r="E128" s="144" t="s">
        <v>577</v>
      </c>
      <c r="F128" s="233"/>
      <c r="G128" s="235"/>
      <c r="H128" s="235">
        <f t="shared" si="3"/>
        <v>0</v>
      </c>
      <c r="I128" s="236"/>
      <c r="J128" s="236"/>
      <c r="O128" s="252"/>
    </row>
    <row r="129" spans="1:15" s="225" customFormat="1" ht="30" customHeight="1" outlineLevel="1">
      <c r="A129" s="232"/>
      <c r="B129" s="233" t="s">
        <v>296</v>
      </c>
      <c r="C129" s="233">
        <v>87489</v>
      </c>
      <c r="D129" s="233" t="s">
        <v>52</v>
      </c>
      <c r="E129" s="237" t="s">
        <v>578</v>
      </c>
      <c r="F129" s="233" t="s">
        <v>53</v>
      </c>
      <c r="G129" s="235">
        <v>60.49</v>
      </c>
      <c r="H129" s="235">
        <f t="shared" si="3"/>
        <v>33.57432</v>
      </c>
      <c r="I129" s="236">
        <f t="shared" si="4"/>
        <v>42.874406639999997</v>
      </c>
      <c r="J129" s="236">
        <f t="shared" si="5"/>
        <v>2593.4728576535999</v>
      </c>
      <c r="O129" s="252">
        <v>31.2</v>
      </c>
    </row>
    <row r="130" spans="1:15" ht="18.75" customHeight="1" outlineLevel="1">
      <c r="A130" s="232"/>
      <c r="B130" s="187"/>
      <c r="C130" s="188"/>
      <c r="D130" s="188"/>
      <c r="E130" s="188"/>
      <c r="F130" s="188"/>
      <c r="G130" s="188"/>
      <c r="H130" s="211" t="s">
        <v>139</v>
      </c>
      <c r="I130" s="236"/>
      <c r="J130" s="186">
        <f>SUM(J119:J129)</f>
        <v>74012.370595424974</v>
      </c>
      <c r="O130" s="253" t="s">
        <v>139</v>
      </c>
    </row>
    <row r="131" spans="1:15" ht="18.75" customHeight="1">
      <c r="A131" s="232"/>
      <c r="B131" s="232"/>
      <c r="C131" s="232"/>
      <c r="D131" s="232"/>
      <c r="E131" s="149"/>
      <c r="F131" s="232"/>
      <c r="G131" s="170"/>
      <c r="H131" s="235">
        <f t="shared" si="3"/>
        <v>0</v>
      </c>
      <c r="I131" s="236"/>
      <c r="J131" s="236"/>
      <c r="O131" s="250"/>
    </row>
    <row r="132" spans="1:15" ht="18.75" customHeight="1">
      <c r="A132" s="232"/>
      <c r="B132" s="164">
        <v>6</v>
      </c>
      <c r="C132" s="145"/>
      <c r="D132" s="145"/>
      <c r="E132" s="146" t="s">
        <v>84</v>
      </c>
      <c r="F132" s="146"/>
      <c r="G132" s="210"/>
      <c r="H132" s="210"/>
      <c r="I132" s="210"/>
      <c r="J132" s="210"/>
      <c r="O132" s="251"/>
    </row>
    <row r="133" spans="1:15" ht="18.75" customHeight="1" outlineLevel="1">
      <c r="A133" s="232"/>
      <c r="B133" s="214" t="s">
        <v>61</v>
      </c>
      <c r="C133" s="214"/>
      <c r="D133" s="214"/>
      <c r="E133" s="141" t="s">
        <v>93</v>
      </c>
      <c r="F133" s="141"/>
      <c r="G133" s="1"/>
      <c r="H133" s="235">
        <f t="shared" si="3"/>
        <v>0</v>
      </c>
      <c r="I133" s="236"/>
      <c r="J133" s="236"/>
      <c r="O133" s="252"/>
    </row>
    <row r="134" spans="1:15" ht="30" customHeight="1" outlineLevel="1">
      <c r="A134" s="232"/>
      <c r="B134" s="233" t="s">
        <v>297</v>
      </c>
      <c r="C134" s="233">
        <v>90842</v>
      </c>
      <c r="D134" s="233" t="s">
        <v>52</v>
      </c>
      <c r="E134" s="237" t="s">
        <v>938</v>
      </c>
      <c r="F134" s="224" t="s">
        <v>47</v>
      </c>
      <c r="G134" s="235">
        <v>6</v>
      </c>
      <c r="H134" s="235">
        <f t="shared" si="3"/>
        <v>670.04442600000004</v>
      </c>
      <c r="I134" s="236">
        <f t="shared" si="4"/>
        <v>855.64673200200002</v>
      </c>
      <c r="J134" s="236">
        <f t="shared" si="5"/>
        <v>5133.8803920119999</v>
      </c>
      <c r="O134" s="252">
        <v>622.66</v>
      </c>
    </row>
    <row r="135" spans="1:15" ht="30" customHeight="1" outlineLevel="1">
      <c r="A135" s="232"/>
      <c r="B135" s="233" t="s">
        <v>298</v>
      </c>
      <c r="C135" s="233"/>
      <c r="D135" s="233" t="s">
        <v>499</v>
      </c>
      <c r="E135" s="237" t="s">
        <v>939</v>
      </c>
      <c r="F135" s="224" t="s">
        <v>47</v>
      </c>
      <c r="G135" s="235">
        <v>3</v>
      </c>
      <c r="H135" s="235">
        <f t="shared" si="3"/>
        <v>647.81220000000008</v>
      </c>
      <c r="I135" s="236">
        <f t="shared" si="4"/>
        <v>827.25617940000006</v>
      </c>
      <c r="J135" s="236">
        <f t="shared" si="5"/>
        <v>2481.7685382</v>
      </c>
      <c r="O135" s="252">
        <v>602</v>
      </c>
    </row>
    <row r="136" spans="1:15" ht="30" customHeight="1" outlineLevel="1">
      <c r="A136" s="232"/>
      <c r="B136" s="233" t="s">
        <v>299</v>
      </c>
      <c r="C136" s="233">
        <v>90843</v>
      </c>
      <c r="D136" s="233" t="s">
        <v>52</v>
      </c>
      <c r="E136" s="237" t="s">
        <v>936</v>
      </c>
      <c r="F136" s="224" t="s">
        <v>47</v>
      </c>
      <c r="G136" s="235">
        <v>6</v>
      </c>
      <c r="H136" s="235">
        <f t="shared" si="3"/>
        <v>693.00840000000005</v>
      </c>
      <c r="I136" s="236">
        <f t="shared" si="4"/>
        <v>884.97172680000006</v>
      </c>
      <c r="J136" s="236">
        <f t="shared" si="5"/>
        <v>5309.8303608000006</v>
      </c>
      <c r="O136" s="252">
        <v>644</v>
      </c>
    </row>
    <row r="137" spans="1:15" ht="30" customHeight="1" outlineLevel="1">
      <c r="A137" s="232"/>
      <c r="B137" s="233" t="s">
        <v>300</v>
      </c>
      <c r="C137" s="233">
        <v>90843</v>
      </c>
      <c r="D137" s="233" t="s">
        <v>52</v>
      </c>
      <c r="E137" s="237" t="s">
        <v>937</v>
      </c>
      <c r="F137" s="224" t="s">
        <v>47</v>
      </c>
      <c r="G137" s="235">
        <v>3</v>
      </c>
      <c r="H137" s="235">
        <f t="shared" si="3"/>
        <v>693.00840000000005</v>
      </c>
      <c r="I137" s="236">
        <f t="shared" si="4"/>
        <v>884.97172680000006</v>
      </c>
      <c r="J137" s="236">
        <f t="shared" si="5"/>
        <v>2654.9151804000003</v>
      </c>
      <c r="O137" s="252">
        <v>644</v>
      </c>
    </row>
    <row r="138" spans="1:15" ht="30" customHeight="1" outlineLevel="1">
      <c r="A138" s="232"/>
      <c r="B138" s="233" t="s">
        <v>301</v>
      </c>
      <c r="C138" s="233">
        <v>90843</v>
      </c>
      <c r="D138" s="233" t="s">
        <v>52</v>
      </c>
      <c r="E138" s="237" t="s">
        <v>940</v>
      </c>
      <c r="F138" s="224" t="s">
        <v>47</v>
      </c>
      <c r="G138" s="235">
        <v>5</v>
      </c>
      <c r="H138" s="235">
        <f t="shared" si="3"/>
        <v>693.00840000000005</v>
      </c>
      <c r="I138" s="236">
        <f t="shared" si="4"/>
        <v>884.97172680000006</v>
      </c>
      <c r="J138" s="236">
        <f t="shared" si="5"/>
        <v>4424.8586340000002</v>
      </c>
      <c r="O138" s="252">
        <v>644</v>
      </c>
    </row>
    <row r="139" spans="1:15" ht="30" customHeight="1" outlineLevel="1">
      <c r="A139" s="232"/>
      <c r="B139" s="233" t="s">
        <v>302</v>
      </c>
      <c r="C139" s="233" t="s">
        <v>1097</v>
      </c>
      <c r="D139" s="233" t="s">
        <v>1098</v>
      </c>
      <c r="E139" s="237" t="s">
        <v>579</v>
      </c>
      <c r="F139" s="224" t="s">
        <v>47</v>
      </c>
      <c r="G139" s="235">
        <v>4</v>
      </c>
      <c r="H139" s="235">
        <f t="shared" si="3"/>
        <v>458.14957500000003</v>
      </c>
      <c r="I139" s="236">
        <f t="shared" si="4"/>
        <v>585.05700727500005</v>
      </c>
      <c r="J139" s="236">
        <f t="shared" si="5"/>
        <v>2340.2280291000002</v>
      </c>
      <c r="O139" s="252">
        <v>425.75</v>
      </c>
    </row>
    <row r="140" spans="1:15" ht="18.75" customHeight="1" outlineLevel="1">
      <c r="A140" s="232"/>
      <c r="B140" s="214" t="s">
        <v>85</v>
      </c>
      <c r="C140" s="233"/>
      <c r="D140" s="233"/>
      <c r="E140" s="144" t="s">
        <v>116</v>
      </c>
      <c r="F140" s="233"/>
      <c r="G140" s="235"/>
      <c r="H140" s="235">
        <f t="shared" si="3"/>
        <v>0</v>
      </c>
      <c r="I140" s="236"/>
      <c r="J140" s="236"/>
      <c r="O140" s="252"/>
    </row>
    <row r="141" spans="1:15" ht="18.75" customHeight="1" outlineLevel="1">
      <c r="A141" s="232"/>
      <c r="B141" s="233" t="s">
        <v>303</v>
      </c>
      <c r="C141" s="218" t="s">
        <v>186</v>
      </c>
      <c r="D141" s="218" t="s">
        <v>52</v>
      </c>
      <c r="E141" s="237" t="s">
        <v>581</v>
      </c>
      <c r="F141" s="224" t="s">
        <v>47</v>
      </c>
      <c r="G141" s="235">
        <v>4</v>
      </c>
      <c r="H141" s="235">
        <f t="shared" si="3"/>
        <v>32.089302000000004</v>
      </c>
      <c r="I141" s="236">
        <f t="shared" si="4"/>
        <v>40.978038654000002</v>
      </c>
      <c r="J141" s="236">
        <f t="shared" si="5"/>
        <v>163.91215461600001</v>
      </c>
      <c r="O141" s="252">
        <v>29.82</v>
      </c>
    </row>
    <row r="142" spans="1:15" ht="30" customHeight="1" outlineLevel="1">
      <c r="A142" s="232"/>
      <c r="B142" s="233" t="s">
        <v>304</v>
      </c>
      <c r="C142" s="233" t="s">
        <v>1099</v>
      </c>
      <c r="D142" s="233" t="s">
        <v>1098</v>
      </c>
      <c r="E142" s="237" t="s">
        <v>942</v>
      </c>
      <c r="F142" s="224" t="s">
        <v>62</v>
      </c>
      <c r="G142" s="235">
        <v>4.8</v>
      </c>
      <c r="H142" s="235">
        <f t="shared" si="3"/>
        <v>122.976708</v>
      </c>
      <c r="I142" s="236">
        <f t="shared" si="4"/>
        <v>157.041256116</v>
      </c>
      <c r="J142" s="236">
        <f t="shared" si="5"/>
        <v>753.79802935679993</v>
      </c>
      <c r="O142" s="252">
        <v>114.28</v>
      </c>
    </row>
    <row r="143" spans="1:15" ht="30" customHeight="1" outlineLevel="1">
      <c r="A143" s="232"/>
      <c r="B143" s="233" t="s">
        <v>305</v>
      </c>
      <c r="C143" s="233" t="s">
        <v>1100</v>
      </c>
      <c r="D143" s="233" t="s">
        <v>1098</v>
      </c>
      <c r="E143" s="237" t="s">
        <v>580</v>
      </c>
      <c r="F143" s="224" t="s">
        <v>53</v>
      </c>
      <c r="G143" s="235">
        <v>12.8</v>
      </c>
      <c r="H143" s="235">
        <f t="shared" si="3"/>
        <v>192.93396899999999</v>
      </c>
      <c r="I143" s="236">
        <f t="shared" si="4"/>
        <v>246.37667841299998</v>
      </c>
      <c r="J143" s="236">
        <f t="shared" si="5"/>
        <v>3153.6214836864001</v>
      </c>
      <c r="O143" s="252">
        <v>179.29</v>
      </c>
    </row>
    <row r="144" spans="1:15" ht="18.75" customHeight="1" outlineLevel="1">
      <c r="A144" s="232"/>
      <c r="B144" s="214" t="s">
        <v>96</v>
      </c>
      <c r="C144" s="233"/>
      <c r="D144" s="233"/>
      <c r="E144" s="144" t="s">
        <v>582</v>
      </c>
      <c r="F144" s="233"/>
      <c r="G144" s="235"/>
      <c r="H144" s="235">
        <f t="shared" ref="H144:H207" si="6">O144*1.0761</f>
        <v>0</v>
      </c>
      <c r="I144" s="236"/>
      <c r="J144" s="236"/>
      <c r="O144" s="252"/>
    </row>
    <row r="145" spans="1:15" ht="30" customHeight="1" outlineLevel="1">
      <c r="A145" s="232"/>
      <c r="B145" s="233" t="s">
        <v>306</v>
      </c>
      <c r="C145" s="233" t="s">
        <v>1101</v>
      </c>
      <c r="D145" s="233" t="s">
        <v>499</v>
      </c>
      <c r="E145" s="237" t="s">
        <v>976</v>
      </c>
      <c r="F145" s="233" t="s">
        <v>53</v>
      </c>
      <c r="G145" s="235">
        <v>2.1</v>
      </c>
      <c r="H145" s="235">
        <f t="shared" si="6"/>
        <v>567.80416500000001</v>
      </c>
      <c r="I145" s="236">
        <f t="shared" ref="I145:I207" si="7">H145*1.277</f>
        <v>725.08591870499993</v>
      </c>
      <c r="J145" s="236">
        <f t="shared" ref="J145:J207" si="8">G145*I145</f>
        <v>1522.6804292805</v>
      </c>
      <c r="O145" s="252">
        <v>527.65</v>
      </c>
    </row>
    <row r="146" spans="1:15" ht="30" customHeight="1" outlineLevel="1">
      <c r="A146" s="232"/>
      <c r="B146" s="233" t="s">
        <v>307</v>
      </c>
      <c r="C146" s="233" t="s">
        <v>1101</v>
      </c>
      <c r="D146" s="233" t="s">
        <v>499</v>
      </c>
      <c r="E146" s="237" t="s">
        <v>977</v>
      </c>
      <c r="F146" s="233" t="s">
        <v>53</v>
      </c>
      <c r="G146" s="235">
        <v>1.68</v>
      </c>
      <c r="H146" s="235">
        <f t="shared" si="6"/>
        <v>567.80416500000001</v>
      </c>
      <c r="I146" s="236">
        <f t="shared" si="7"/>
        <v>725.08591870499993</v>
      </c>
      <c r="J146" s="236">
        <f t="shared" si="8"/>
        <v>1218.1443434243997</v>
      </c>
      <c r="O146" s="252">
        <v>527.65</v>
      </c>
    </row>
    <row r="147" spans="1:15" ht="30" customHeight="1" outlineLevel="1">
      <c r="A147" s="232"/>
      <c r="B147" s="233" t="s">
        <v>308</v>
      </c>
      <c r="C147" s="233" t="s">
        <v>1101</v>
      </c>
      <c r="D147" s="233" t="s">
        <v>499</v>
      </c>
      <c r="E147" s="237" t="s">
        <v>943</v>
      </c>
      <c r="F147" s="233" t="s">
        <v>53</v>
      </c>
      <c r="G147" s="235">
        <v>3.36</v>
      </c>
      <c r="H147" s="235">
        <f t="shared" si="6"/>
        <v>567.80416500000001</v>
      </c>
      <c r="I147" s="236">
        <f t="shared" si="7"/>
        <v>725.08591870499993</v>
      </c>
      <c r="J147" s="236">
        <f t="shared" si="8"/>
        <v>2436.2886868487994</v>
      </c>
      <c r="O147" s="252">
        <v>527.65</v>
      </c>
    </row>
    <row r="148" spans="1:15" ht="30" customHeight="1" outlineLevel="1">
      <c r="A148" s="232"/>
      <c r="B148" s="233" t="s">
        <v>309</v>
      </c>
      <c r="C148" s="233">
        <v>91341</v>
      </c>
      <c r="D148" s="233" t="s">
        <v>52</v>
      </c>
      <c r="E148" s="237" t="s">
        <v>1021</v>
      </c>
      <c r="F148" s="233" t="s">
        <v>53</v>
      </c>
      <c r="G148" s="235">
        <v>83.48</v>
      </c>
      <c r="H148" s="235">
        <f t="shared" si="6"/>
        <v>727.22838000000002</v>
      </c>
      <c r="I148" s="236">
        <f t="shared" si="7"/>
        <v>928.67064125999991</v>
      </c>
      <c r="J148" s="236">
        <f t="shared" si="8"/>
        <v>77525.4251323848</v>
      </c>
      <c r="O148" s="252">
        <v>675.8</v>
      </c>
    </row>
    <row r="149" spans="1:15" ht="30" customHeight="1" outlineLevel="1">
      <c r="A149" s="232"/>
      <c r="B149" s="233" t="s">
        <v>310</v>
      </c>
      <c r="C149" s="233">
        <v>91341</v>
      </c>
      <c r="D149" s="233" t="s">
        <v>52</v>
      </c>
      <c r="E149" s="237" t="s">
        <v>1024</v>
      </c>
      <c r="F149" s="233" t="s">
        <v>53</v>
      </c>
      <c r="G149" s="235">
        <v>2.2200000000000002</v>
      </c>
      <c r="H149" s="235">
        <f t="shared" si="6"/>
        <v>619.61838</v>
      </c>
      <c r="I149" s="236">
        <f t="shared" si="7"/>
        <v>791.25267125999994</v>
      </c>
      <c r="J149" s="236">
        <f t="shared" si="8"/>
        <v>1756.5809301972001</v>
      </c>
      <c r="O149" s="252">
        <v>575.79999999999995</v>
      </c>
    </row>
    <row r="150" spans="1:15" ht="18.75" customHeight="1" outlineLevel="1">
      <c r="A150" s="232"/>
      <c r="B150" s="214" t="s">
        <v>97</v>
      </c>
      <c r="C150" s="214"/>
      <c r="D150" s="214"/>
      <c r="E150" s="141" t="s">
        <v>583</v>
      </c>
      <c r="F150" s="141"/>
      <c r="G150" s="235"/>
      <c r="H150" s="235">
        <f t="shared" si="6"/>
        <v>0</v>
      </c>
      <c r="I150" s="236"/>
      <c r="J150" s="236"/>
      <c r="O150" s="252"/>
    </row>
    <row r="151" spans="1:15" ht="30" customHeight="1" outlineLevel="1">
      <c r="A151" s="232"/>
      <c r="B151" s="233" t="s">
        <v>311</v>
      </c>
      <c r="C151" s="233" t="s">
        <v>121</v>
      </c>
      <c r="D151" s="233" t="s">
        <v>52</v>
      </c>
      <c r="E151" s="237" t="s">
        <v>584</v>
      </c>
      <c r="F151" s="224" t="s">
        <v>47</v>
      </c>
      <c r="G151" s="235">
        <v>1</v>
      </c>
      <c r="H151" s="235">
        <f t="shared" si="6"/>
        <v>1769.1837270000001</v>
      </c>
      <c r="I151" s="236">
        <f t="shared" si="7"/>
        <v>2259.2476193789998</v>
      </c>
      <c r="J151" s="236">
        <f t="shared" si="8"/>
        <v>2259.2476193789998</v>
      </c>
      <c r="O151" s="252">
        <v>1644.07</v>
      </c>
    </row>
    <row r="152" spans="1:15" ht="18.75" customHeight="1" outlineLevel="1">
      <c r="A152" s="232"/>
      <c r="B152" s="214" t="s">
        <v>19</v>
      </c>
      <c r="C152" s="214"/>
      <c r="D152" s="214"/>
      <c r="E152" s="141" t="s">
        <v>585</v>
      </c>
      <c r="F152" s="141"/>
      <c r="G152" s="235"/>
      <c r="H152" s="235">
        <f t="shared" si="6"/>
        <v>0</v>
      </c>
      <c r="I152" s="236"/>
      <c r="J152" s="236"/>
      <c r="O152" s="252"/>
    </row>
    <row r="153" spans="1:15" ht="30" customHeight="1" outlineLevel="1">
      <c r="A153" s="232"/>
      <c r="B153" s="233" t="s">
        <v>312</v>
      </c>
      <c r="C153" s="233">
        <v>94559</v>
      </c>
      <c r="D153" s="233" t="s">
        <v>52</v>
      </c>
      <c r="E153" s="237" t="s">
        <v>586</v>
      </c>
      <c r="F153" s="233" t="s">
        <v>53</v>
      </c>
      <c r="G153" s="235">
        <v>0.88</v>
      </c>
      <c r="H153" s="235">
        <f t="shared" si="6"/>
        <v>448.57228500000002</v>
      </c>
      <c r="I153" s="236">
        <f t="shared" si="7"/>
        <v>572.82680794500004</v>
      </c>
      <c r="J153" s="236">
        <f t="shared" si="8"/>
        <v>504.08759099160005</v>
      </c>
      <c r="O153" s="252">
        <v>416.85</v>
      </c>
    </row>
    <row r="154" spans="1:15" ht="30" customHeight="1" outlineLevel="1">
      <c r="A154" s="232"/>
      <c r="B154" s="233" t="s">
        <v>313</v>
      </c>
      <c r="C154" s="233">
        <v>94559</v>
      </c>
      <c r="D154" s="233" t="s">
        <v>52</v>
      </c>
      <c r="E154" s="237" t="s">
        <v>1022</v>
      </c>
      <c r="F154" s="233" t="s">
        <v>53</v>
      </c>
      <c r="G154" s="235">
        <v>2.15</v>
      </c>
      <c r="H154" s="235">
        <f t="shared" si="6"/>
        <v>448.57228500000002</v>
      </c>
      <c r="I154" s="236">
        <f t="shared" si="7"/>
        <v>572.82680794500004</v>
      </c>
      <c r="J154" s="236">
        <f t="shared" si="8"/>
        <v>1231.57763708175</v>
      </c>
      <c r="O154" s="252">
        <v>416.85</v>
      </c>
    </row>
    <row r="155" spans="1:15" ht="18.75" customHeight="1" outlineLevel="1">
      <c r="A155" s="232"/>
      <c r="B155" s="233" t="s">
        <v>314</v>
      </c>
      <c r="C155" s="233">
        <v>85010</v>
      </c>
      <c r="D155" s="233" t="s">
        <v>52</v>
      </c>
      <c r="E155" s="237" t="s">
        <v>934</v>
      </c>
      <c r="F155" s="233" t="s">
        <v>53</v>
      </c>
      <c r="G155" s="235">
        <v>1.61</v>
      </c>
      <c r="H155" s="235">
        <f t="shared" si="6"/>
        <v>387.42828299999996</v>
      </c>
      <c r="I155" s="236">
        <f t="shared" si="7"/>
        <v>494.74591739099992</v>
      </c>
      <c r="J155" s="236">
        <f t="shared" si="8"/>
        <v>796.54092699950991</v>
      </c>
      <c r="O155" s="252">
        <v>360.03</v>
      </c>
    </row>
    <row r="156" spans="1:15" ht="30" customHeight="1" outlineLevel="1">
      <c r="A156" s="232"/>
      <c r="B156" s="233" t="s">
        <v>315</v>
      </c>
      <c r="C156" s="233">
        <v>94559</v>
      </c>
      <c r="D156" s="233" t="s">
        <v>52</v>
      </c>
      <c r="E156" s="237" t="s">
        <v>1023</v>
      </c>
      <c r="F156" s="233" t="s">
        <v>53</v>
      </c>
      <c r="G156" s="235">
        <v>2.73</v>
      </c>
      <c r="H156" s="235">
        <f t="shared" si="6"/>
        <v>448.57228500000002</v>
      </c>
      <c r="I156" s="236">
        <f t="shared" si="7"/>
        <v>572.82680794500004</v>
      </c>
      <c r="J156" s="236">
        <f t="shared" si="8"/>
        <v>1563.81718568985</v>
      </c>
      <c r="O156" s="252">
        <v>416.85</v>
      </c>
    </row>
    <row r="157" spans="1:15" ht="18.75" customHeight="1" outlineLevel="1">
      <c r="A157" s="232"/>
      <c r="B157" s="233" t="s">
        <v>316</v>
      </c>
      <c r="C157" s="233">
        <v>85010</v>
      </c>
      <c r="D157" s="233" t="s">
        <v>52</v>
      </c>
      <c r="E157" s="237" t="s">
        <v>587</v>
      </c>
      <c r="F157" s="233" t="s">
        <v>53</v>
      </c>
      <c r="G157" s="235">
        <v>2.16</v>
      </c>
      <c r="H157" s="235">
        <f t="shared" si="6"/>
        <v>387.42828299999996</v>
      </c>
      <c r="I157" s="236">
        <f t="shared" si="7"/>
        <v>494.74591739099992</v>
      </c>
      <c r="J157" s="236">
        <f t="shared" si="8"/>
        <v>1068.6511815645599</v>
      </c>
      <c r="O157" s="252">
        <v>360.03</v>
      </c>
    </row>
    <row r="158" spans="1:15" ht="30" customHeight="1" outlineLevel="1">
      <c r="A158" s="232"/>
      <c r="B158" s="233" t="s">
        <v>317</v>
      </c>
      <c r="C158" s="233">
        <v>94569</v>
      </c>
      <c r="D158" s="233" t="s">
        <v>52</v>
      </c>
      <c r="E158" s="237" t="s">
        <v>588</v>
      </c>
      <c r="F158" s="233" t="s">
        <v>53</v>
      </c>
      <c r="G158" s="235">
        <v>1.05</v>
      </c>
      <c r="H158" s="235">
        <f t="shared" si="6"/>
        <v>448.57228500000002</v>
      </c>
      <c r="I158" s="236">
        <f t="shared" si="7"/>
        <v>572.82680794500004</v>
      </c>
      <c r="J158" s="236">
        <f t="shared" si="8"/>
        <v>601.46814834225006</v>
      </c>
      <c r="O158" s="252">
        <v>416.85</v>
      </c>
    </row>
    <row r="159" spans="1:15" ht="30" customHeight="1" outlineLevel="1">
      <c r="A159" s="232"/>
      <c r="B159" s="233" t="s">
        <v>318</v>
      </c>
      <c r="C159" s="233">
        <v>94569</v>
      </c>
      <c r="D159" s="233" t="s">
        <v>52</v>
      </c>
      <c r="E159" s="237" t="s">
        <v>589</v>
      </c>
      <c r="F159" s="233" t="s">
        <v>53</v>
      </c>
      <c r="G159" s="235">
        <v>12.6</v>
      </c>
      <c r="H159" s="235">
        <f t="shared" si="6"/>
        <v>448.57228500000002</v>
      </c>
      <c r="I159" s="236">
        <f t="shared" si="7"/>
        <v>572.82680794500004</v>
      </c>
      <c r="J159" s="236">
        <f t="shared" si="8"/>
        <v>7217.6177801070007</v>
      </c>
      <c r="O159" s="252">
        <v>416.85</v>
      </c>
    </row>
    <row r="160" spans="1:15" ht="30" customHeight="1" outlineLevel="1">
      <c r="A160" s="232"/>
      <c r="B160" s="233" t="s">
        <v>319</v>
      </c>
      <c r="C160" s="233">
        <v>94569</v>
      </c>
      <c r="D160" s="233" t="s">
        <v>52</v>
      </c>
      <c r="E160" s="237" t="s">
        <v>590</v>
      </c>
      <c r="F160" s="233" t="s">
        <v>53</v>
      </c>
      <c r="G160" s="235">
        <v>8.4</v>
      </c>
      <c r="H160" s="235">
        <f t="shared" si="6"/>
        <v>448.57228500000002</v>
      </c>
      <c r="I160" s="236">
        <f t="shared" si="7"/>
        <v>572.82680794500004</v>
      </c>
      <c r="J160" s="236">
        <f t="shared" si="8"/>
        <v>4811.7451867380005</v>
      </c>
      <c r="O160" s="252">
        <v>416.85</v>
      </c>
    </row>
    <row r="161" spans="1:15" ht="30" customHeight="1" outlineLevel="1">
      <c r="A161" s="232"/>
      <c r="B161" s="233" t="s">
        <v>320</v>
      </c>
      <c r="C161" s="233">
        <v>94569</v>
      </c>
      <c r="D161" s="233" t="s">
        <v>52</v>
      </c>
      <c r="E161" s="237" t="s">
        <v>591</v>
      </c>
      <c r="F161" s="233" t="s">
        <v>53</v>
      </c>
      <c r="G161" s="235">
        <v>6.3</v>
      </c>
      <c r="H161" s="235">
        <f t="shared" si="6"/>
        <v>448.57228500000002</v>
      </c>
      <c r="I161" s="236">
        <f t="shared" si="7"/>
        <v>572.82680794500004</v>
      </c>
      <c r="J161" s="236">
        <f t="shared" si="8"/>
        <v>3608.8088900535004</v>
      </c>
      <c r="O161" s="252">
        <v>416.85</v>
      </c>
    </row>
    <row r="162" spans="1:15" ht="30" customHeight="1" outlineLevel="1">
      <c r="A162" s="232"/>
      <c r="B162" s="233" t="s">
        <v>321</v>
      </c>
      <c r="C162" s="233">
        <v>94569</v>
      </c>
      <c r="D162" s="233" t="s">
        <v>52</v>
      </c>
      <c r="E162" s="237" t="s">
        <v>1018</v>
      </c>
      <c r="F162" s="233" t="s">
        <v>53</v>
      </c>
      <c r="G162" s="235">
        <v>1.05</v>
      </c>
      <c r="H162" s="235">
        <f t="shared" si="6"/>
        <v>448.57228500000002</v>
      </c>
      <c r="I162" s="236">
        <f t="shared" si="7"/>
        <v>572.82680794500004</v>
      </c>
      <c r="J162" s="236">
        <f t="shared" si="8"/>
        <v>601.46814834225006</v>
      </c>
      <c r="O162" s="252">
        <v>416.85</v>
      </c>
    </row>
    <row r="163" spans="1:15" ht="30" customHeight="1" outlineLevel="1">
      <c r="A163" s="232"/>
      <c r="B163" s="233" t="s">
        <v>322</v>
      </c>
      <c r="C163" s="233">
        <v>94569</v>
      </c>
      <c r="D163" s="233" t="s">
        <v>52</v>
      </c>
      <c r="E163" s="237" t="s">
        <v>592</v>
      </c>
      <c r="F163" s="233" t="s">
        <v>53</v>
      </c>
      <c r="G163" s="235">
        <v>5.25</v>
      </c>
      <c r="H163" s="235">
        <f t="shared" si="6"/>
        <v>448.57228500000002</v>
      </c>
      <c r="I163" s="236">
        <f t="shared" si="7"/>
        <v>572.82680794500004</v>
      </c>
      <c r="J163" s="236">
        <f t="shared" si="8"/>
        <v>3007.3407417112503</v>
      </c>
      <c r="O163" s="252">
        <v>416.85</v>
      </c>
    </row>
    <row r="164" spans="1:15" ht="30" customHeight="1" outlineLevel="1">
      <c r="A164" s="232"/>
      <c r="B164" s="233" t="s">
        <v>323</v>
      </c>
      <c r="C164" s="233">
        <v>94569</v>
      </c>
      <c r="D164" s="233" t="s">
        <v>52</v>
      </c>
      <c r="E164" s="237" t="s">
        <v>593</v>
      </c>
      <c r="F164" s="233" t="s">
        <v>53</v>
      </c>
      <c r="G164" s="235">
        <v>4.2</v>
      </c>
      <c r="H164" s="235">
        <f t="shared" si="6"/>
        <v>448.57228500000002</v>
      </c>
      <c r="I164" s="236">
        <f t="shared" si="7"/>
        <v>572.82680794500004</v>
      </c>
      <c r="J164" s="236">
        <f t="shared" si="8"/>
        <v>2405.8725933690002</v>
      </c>
      <c r="O164" s="252">
        <v>416.85</v>
      </c>
    </row>
    <row r="165" spans="1:15" ht="30" customHeight="1" outlineLevel="1">
      <c r="A165" s="232"/>
      <c r="B165" s="233" t="s">
        <v>324</v>
      </c>
      <c r="C165" s="233">
        <v>94569</v>
      </c>
      <c r="D165" s="233" t="s">
        <v>52</v>
      </c>
      <c r="E165" s="237" t="s">
        <v>1019</v>
      </c>
      <c r="F165" s="233" t="s">
        <v>53</v>
      </c>
      <c r="G165" s="235">
        <v>16.8</v>
      </c>
      <c r="H165" s="235">
        <f t="shared" si="6"/>
        <v>448.57228500000002</v>
      </c>
      <c r="I165" s="236">
        <f t="shared" si="7"/>
        <v>572.82680794500004</v>
      </c>
      <c r="J165" s="236">
        <f t="shared" si="8"/>
        <v>9623.490373476001</v>
      </c>
      <c r="O165" s="252">
        <v>416.85</v>
      </c>
    </row>
    <row r="166" spans="1:15" ht="20.100000000000001" customHeight="1" outlineLevel="1">
      <c r="A166" s="232"/>
      <c r="B166" s="233" t="s">
        <v>325</v>
      </c>
      <c r="C166" s="233">
        <v>85010</v>
      </c>
      <c r="D166" s="233" t="s">
        <v>52</v>
      </c>
      <c r="E166" s="237" t="s">
        <v>1020</v>
      </c>
      <c r="F166" s="233" t="s">
        <v>53</v>
      </c>
      <c r="G166" s="235">
        <v>2.72</v>
      </c>
      <c r="H166" s="235">
        <f t="shared" si="6"/>
        <v>397.11318299999999</v>
      </c>
      <c r="I166" s="236">
        <f t="shared" si="7"/>
        <v>507.11353469099998</v>
      </c>
      <c r="J166" s="236">
        <f t="shared" si="8"/>
        <v>1379.34881435952</v>
      </c>
      <c r="O166" s="252">
        <v>369.03</v>
      </c>
    </row>
    <row r="167" spans="1:15" ht="18.75" customHeight="1" outlineLevel="1">
      <c r="A167" s="232"/>
      <c r="B167" s="233" t="s">
        <v>326</v>
      </c>
      <c r="C167" s="233" t="s">
        <v>1102</v>
      </c>
      <c r="D167" s="233" t="s">
        <v>1098</v>
      </c>
      <c r="E167" s="237" t="s">
        <v>594</v>
      </c>
      <c r="F167" s="233" t="s">
        <v>53</v>
      </c>
      <c r="G167" s="235">
        <v>10.28</v>
      </c>
      <c r="H167" s="235">
        <f t="shared" si="6"/>
        <v>6.3920340000000007</v>
      </c>
      <c r="I167" s="236">
        <f t="shared" si="7"/>
        <v>8.1626274179999996</v>
      </c>
      <c r="J167" s="236">
        <f t="shared" si="8"/>
        <v>83.911809857039984</v>
      </c>
      <c r="O167" s="252">
        <v>5.94</v>
      </c>
    </row>
    <row r="168" spans="1:15" ht="18.75" customHeight="1" outlineLevel="1">
      <c r="A168" s="232"/>
      <c r="B168" s="214" t="s">
        <v>104</v>
      </c>
      <c r="C168" s="154"/>
      <c r="D168" s="154"/>
      <c r="E168" s="144" t="s">
        <v>20</v>
      </c>
      <c r="F168" s="233"/>
      <c r="G168" s="235"/>
      <c r="H168" s="235">
        <f t="shared" si="6"/>
        <v>0</v>
      </c>
      <c r="I168" s="236"/>
      <c r="J168" s="236"/>
      <c r="O168" s="252"/>
    </row>
    <row r="169" spans="1:15" ht="18.75" customHeight="1" outlineLevel="1">
      <c r="A169" s="232"/>
      <c r="B169" s="233" t="s">
        <v>327</v>
      </c>
      <c r="C169" s="233">
        <v>72118</v>
      </c>
      <c r="D169" s="233" t="s">
        <v>52</v>
      </c>
      <c r="E169" s="237" t="s">
        <v>935</v>
      </c>
      <c r="F169" s="233" t="s">
        <v>53</v>
      </c>
      <c r="G169" s="235">
        <v>13.33</v>
      </c>
      <c r="H169" s="235">
        <f t="shared" si="6"/>
        <v>113.937468</v>
      </c>
      <c r="I169" s="236">
        <f t="shared" si="7"/>
        <v>145.49814663599997</v>
      </c>
      <c r="J169" s="236">
        <f t="shared" si="8"/>
        <v>1939.4902946578798</v>
      </c>
      <c r="O169" s="252">
        <v>105.88</v>
      </c>
    </row>
    <row r="170" spans="1:15" ht="18.75" customHeight="1" outlineLevel="1">
      <c r="A170" s="232"/>
      <c r="B170" s="233" t="s">
        <v>328</v>
      </c>
      <c r="C170" s="233">
        <v>72118</v>
      </c>
      <c r="D170" s="233" t="s">
        <v>52</v>
      </c>
      <c r="E170" s="237" t="s">
        <v>941</v>
      </c>
      <c r="F170" s="233" t="s">
        <v>53</v>
      </c>
      <c r="G170" s="235">
        <v>1.0900000000000001</v>
      </c>
      <c r="H170" s="235">
        <f t="shared" si="6"/>
        <v>116.810655</v>
      </c>
      <c r="I170" s="236">
        <f t="shared" si="7"/>
        <v>149.167206435</v>
      </c>
      <c r="J170" s="236">
        <f t="shared" si="8"/>
        <v>162.59225501415</v>
      </c>
      <c r="O170" s="252">
        <v>108.55</v>
      </c>
    </row>
    <row r="171" spans="1:15" ht="18.75" customHeight="1" outlineLevel="1">
      <c r="A171" s="232"/>
      <c r="B171" s="233" t="s">
        <v>329</v>
      </c>
      <c r="C171" s="212">
        <v>72120</v>
      </c>
      <c r="D171" s="233" t="s">
        <v>52</v>
      </c>
      <c r="E171" s="237" t="s">
        <v>595</v>
      </c>
      <c r="F171" s="233" t="s">
        <v>53</v>
      </c>
      <c r="G171" s="235">
        <v>7.2</v>
      </c>
      <c r="H171" s="235">
        <f t="shared" si="6"/>
        <v>178.374336</v>
      </c>
      <c r="I171" s="236">
        <f t="shared" si="7"/>
        <v>227.78402707199999</v>
      </c>
      <c r="J171" s="236">
        <f t="shared" si="8"/>
        <v>1640.0449949183999</v>
      </c>
      <c r="O171" s="252">
        <v>165.76</v>
      </c>
    </row>
    <row r="172" spans="1:15" ht="18.75" customHeight="1" outlineLevel="1">
      <c r="A172" s="232"/>
      <c r="B172" s="233" t="s">
        <v>330</v>
      </c>
      <c r="C172" s="233">
        <v>85005</v>
      </c>
      <c r="D172" s="233" t="s">
        <v>52</v>
      </c>
      <c r="E172" s="237" t="s">
        <v>596</v>
      </c>
      <c r="F172" s="233" t="s">
        <v>53</v>
      </c>
      <c r="G172" s="235">
        <v>8.85</v>
      </c>
      <c r="H172" s="235">
        <f t="shared" si="6"/>
        <v>248.82660300000001</v>
      </c>
      <c r="I172" s="236">
        <f t="shared" si="7"/>
        <v>317.75157203099997</v>
      </c>
      <c r="J172" s="236">
        <f t="shared" si="8"/>
        <v>2812.1014124743497</v>
      </c>
      <c r="O172" s="252">
        <v>231.23</v>
      </c>
    </row>
    <row r="173" spans="1:15" ht="18.75" customHeight="1" outlineLevel="1">
      <c r="A173" s="232"/>
      <c r="B173" s="214" t="s">
        <v>223</v>
      </c>
      <c r="C173" s="233"/>
      <c r="D173" s="233"/>
      <c r="E173" s="144" t="s">
        <v>597</v>
      </c>
      <c r="F173" s="233"/>
      <c r="G173" s="235">
        <v>0</v>
      </c>
      <c r="H173" s="235">
        <f t="shared" si="6"/>
        <v>0</v>
      </c>
      <c r="I173" s="236">
        <f t="shared" si="7"/>
        <v>0</v>
      </c>
      <c r="J173" s="236">
        <f t="shared" si="8"/>
        <v>0</v>
      </c>
      <c r="O173" s="252"/>
    </row>
    <row r="174" spans="1:15" ht="30" customHeight="1" outlineLevel="1">
      <c r="A174" s="232"/>
      <c r="B174" s="233" t="s">
        <v>331</v>
      </c>
      <c r="C174" s="233" t="s">
        <v>1103</v>
      </c>
      <c r="D174" s="233" t="s">
        <v>1098</v>
      </c>
      <c r="E174" s="237" t="s">
        <v>598</v>
      </c>
      <c r="F174" s="233" t="s">
        <v>53</v>
      </c>
      <c r="G174" s="235">
        <v>71.89</v>
      </c>
      <c r="H174" s="235">
        <f t="shared" si="6"/>
        <v>230.220834</v>
      </c>
      <c r="I174" s="236">
        <f t="shared" si="7"/>
        <v>293.99200501799999</v>
      </c>
      <c r="J174" s="236">
        <f t="shared" si="8"/>
        <v>21135.085240744018</v>
      </c>
      <c r="O174" s="252">
        <v>213.94</v>
      </c>
    </row>
    <row r="175" spans="1:15" ht="30" customHeight="1" outlineLevel="1">
      <c r="A175" s="232"/>
      <c r="B175" s="233" t="s">
        <v>332</v>
      </c>
      <c r="C175" s="233" t="s">
        <v>1105</v>
      </c>
      <c r="D175" s="233" t="s">
        <v>1098</v>
      </c>
      <c r="E175" s="237" t="s">
        <v>599</v>
      </c>
      <c r="F175" s="233" t="s">
        <v>53</v>
      </c>
      <c r="G175" s="235">
        <v>5.27</v>
      </c>
      <c r="H175" s="235">
        <f t="shared" si="6"/>
        <v>317.42797800000005</v>
      </c>
      <c r="I175" s="236">
        <f t="shared" si="7"/>
        <v>405.35552790600002</v>
      </c>
      <c r="J175" s="236">
        <f t="shared" si="8"/>
        <v>2136.2236320646198</v>
      </c>
      <c r="O175" s="252">
        <v>294.98</v>
      </c>
    </row>
    <row r="176" spans="1:15" ht="30" customHeight="1" outlineLevel="1">
      <c r="A176" s="232"/>
      <c r="B176" s="233" t="s">
        <v>333</v>
      </c>
      <c r="C176" s="233" t="s">
        <v>1105</v>
      </c>
      <c r="D176" s="233" t="s">
        <v>1098</v>
      </c>
      <c r="E176" s="237" t="s">
        <v>600</v>
      </c>
      <c r="F176" s="233" t="s">
        <v>53</v>
      </c>
      <c r="G176" s="235">
        <v>116.76</v>
      </c>
      <c r="H176" s="235">
        <f t="shared" si="6"/>
        <v>317.42797800000005</v>
      </c>
      <c r="I176" s="236">
        <f t="shared" si="7"/>
        <v>405.35552790600002</v>
      </c>
      <c r="J176" s="236">
        <f t="shared" si="8"/>
        <v>47329.311438304561</v>
      </c>
      <c r="O176" s="252">
        <v>294.98</v>
      </c>
    </row>
    <row r="177" spans="1:15" ht="30" customHeight="1" outlineLevel="1">
      <c r="A177" s="232"/>
      <c r="B177" s="233" t="s">
        <v>334</v>
      </c>
      <c r="C177" s="233" t="s">
        <v>1104</v>
      </c>
      <c r="D177" s="233" t="s">
        <v>1098</v>
      </c>
      <c r="E177" s="237" t="s">
        <v>601</v>
      </c>
      <c r="F177" s="233" t="s">
        <v>53</v>
      </c>
      <c r="G177" s="235">
        <v>17.12</v>
      </c>
      <c r="H177" s="235">
        <f t="shared" si="6"/>
        <v>257.31703200000004</v>
      </c>
      <c r="I177" s="236">
        <f t="shared" si="7"/>
        <v>328.59384986400005</v>
      </c>
      <c r="J177" s="236">
        <f t="shared" si="8"/>
        <v>5625.5267096716816</v>
      </c>
      <c r="O177" s="252">
        <v>239.12</v>
      </c>
    </row>
    <row r="178" spans="1:15" ht="18.75" customHeight="1" outlineLevel="1">
      <c r="A178" s="232"/>
      <c r="B178" s="187"/>
      <c r="C178" s="188"/>
      <c r="D178" s="188"/>
      <c r="E178" s="188"/>
      <c r="F178" s="188"/>
      <c r="G178" s="188"/>
      <c r="H178" s="211" t="s">
        <v>139</v>
      </c>
      <c r="I178" s="236"/>
      <c r="J178" s="186">
        <f>SUM(J134:J177)</f>
        <v>234421.30293021866</v>
      </c>
      <c r="O178" s="253" t="s">
        <v>139</v>
      </c>
    </row>
    <row r="179" spans="1:15" ht="18.75" customHeight="1">
      <c r="A179" s="232"/>
      <c r="B179" s="232"/>
      <c r="C179" s="232"/>
      <c r="D179" s="232"/>
      <c r="E179" s="149"/>
      <c r="F179" s="232"/>
      <c r="G179" s="170"/>
      <c r="H179" s="235">
        <f t="shared" si="6"/>
        <v>0</v>
      </c>
      <c r="I179" s="236"/>
      <c r="J179" s="236"/>
      <c r="O179" s="250"/>
    </row>
    <row r="180" spans="1:15" ht="18.75" customHeight="1">
      <c r="A180" s="232"/>
      <c r="B180" s="164">
        <v>7</v>
      </c>
      <c r="C180" s="145"/>
      <c r="D180" s="145"/>
      <c r="E180" s="146" t="s">
        <v>517</v>
      </c>
      <c r="F180" s="146"/>
      <c r="G180" s="210"/>
      <c r="H180" s="210"/>
      <c r="I180" s="210"/>
      <c r="J180" s="210"/>
      <c r="O180" s="251"/>
    </row>
    <row r="181" spans="1:15" ht="18.75" customHeight="1" outlineLevel="1">
      <c r="A181" s="232"/>
      <c r="B181" s="233" t="s">
        <v>64</v>
      </c>
      <c r="C181" s="233" t="s">
        <v>1106</v>
      </c>
      <c r="D181" s="233" t="s">
        <v>1098</v>
      </c>
      <c r="E181" s="237" t="s">
        <v>1073</v>
      </c>
      <c r="F181" s="233" t="s">
        <v>53</v>
      </c>
      <c r="G181" s="235">
        <v>881.21</v>
      </c>
      <c r="H181" s="235">
        <f t="shared" si="6"/>
        <v>54.558270000000007</v>
      </c>
      <c r="I181" s="236">
        <f t="shared" si="7"/>
        <v>69.670910790000008</v>
      </c>
      <c r="J181" s="236">
        <f t="shared" si="8"/>
        <v>61394.70329725591</v>
      </c>
      <c r="O181" s="252">
        <v>50.7</v>
      </c>
    </row>
    <row r="182" spans="1:15" ht="18.75" customHeight="1" outlineLevel="1">
      <c r="A182" s="232"/>
      <c r="B182" s="233" t="s">
        <v>65</v>
      </c>
      <c r="C182" s="233" t="s">
        <v>1107</v>
      </c>
      <c r="D182" s="233" t="s">
        <v>1098</v>
      </c>
      <c r="E182" s="237" t="s">
        <v>602</v>
      </c>
      <c r="F182" s="233" t="s">
        <v>53</v>
      </c>
      <c r="G182" s="235">
        <v>850.66</v>
      </c>
      <c r="H182" s="235">
        <f t="shared" si="6"/>
        <v>110.020464</v>
      </c>
      <c r="I182" s="236">
        <f t="shared" si="7"/>
        <v>140.496132528</v>
      </c>
      <c r="J182" s="236">
        <f t="shared" si="8"/>
        <v>119514.44009626847</v>
      </c>
      <c r="O182" s="252">
        <v>102.24</v>
      </c>
    </row>
    <row r="183" spans="1:15" ht="18.75" customHeight="1" outlineLevel="1">
      <c r="A183" s="232"/>
      <c r="B183" s="233" t="s">
        <v>221</v>
      </c>
      <c r="C183" s="233">
        <v>94228</v>
      </c>
      <c r="D183" s="40" t="s">
        <v>52</v>
      </c>
      <c r="E183" s="237" t="s">
        <v>603</v>
      </c>
      <c r="F183" s="233" t="s">
        <v>53</v>
      </c>
      <c r="G183" s="235">
        <v>69.150000000000006</v>
      </c>
      <c r="H183" s="235">
        <f t="shared" si="6"/>
        <v>54.020220000000009</v>
      </c>
      <c r="I183" s="236">
        <f t="shared" si="7"/>
        <v>68.983820940000001</v>
      </c>
      <c r="J183" s="236">
        <f t="shared" si="8"/>
        <v>4770.2312180010003</v>
      </c>
      <c r="O183" s="252">
        <v>50.2</v>
      </c>
    </row>
    <row r="184" spans="1:15" ht="18.75" customHeight="1" outlineLevel="1">
      <c r="A184" s="232"/>
      <c r="B184" s="233" t="s">
        <v>115</v>
      </c>
      <c r="C184" s="233">
        <v>94231</v>
      </c>
      <c r="D184" s="40" t="s">
        <v>52</v>
      </c>
      <c r="E184" s="237" t="s">
        <v>604</v>
      </c>
      <c r="F184" s="233" t="s">
        <v>62</v>
      </c>
      <c r="G184" s="235">
        <v>93.6</v>
      </c>
      <c r="H184" s="235">
        <f t="shared" si="6"/>
        <v>29.151549000000003</v>
      </c>
      <c r="I184" s="236">
        <f t="shared" si="7"/>
        <v>37.226528073000004</v>
      </c>
      <c r="J184" s="236">
        <f t="shared" si="8"/>
        <v>3484.4030276328003</v>
      </c>
      <c r="O184" s="252">
        <v>27.09</v>
      </c>
    </row>
    <row r="185" spans="1:15" ht="18.75" customHeight="1" outlineLevel="1">
      <c r="A185" s="232"/>
      <c r="B185" s="233" t="s">
        <v>105</v>
      </c>
      <c r="C185" s="233">
        <v>94231</v>
      </c>
      <c r="D185" s="40" t="s">
        <v>52</v>
      </c>
      <c r="E185" s="237" t="s">
        <v>605</v>
      </c>
      <c r="F185" s="233" t="s">
        <v>62</v>
      </c>
      <c r="G185" s="235">
        <v>45.7</v>
      </c>
      <c r="H185" s="235">
        <f t="shared" si="6"/>
        <v>29.151549000000003</v>
      </c>
      <c r="I185" s="236">
        <f t="shared" si="7"/>
        <v>37.226528073000004</v>
      </c>
      <c r="J185" s="236">
        <f t="shared" si="8"/>
        <v>1701.2523329361004</v>
      </c>
      <c r="O185" s="252">
        <v>27.09</v>
      </c>
    </row>
    <row r="186" spans="1:15" ht="18.75" customHeight="1" outlineLevel="1">
      <c r="A186" s="232"/>
      <c r="B186" s="233" t="s">
        <v>222</v>
      </c>
      <c r="C186" s="233">
        <v>94231</v>
      </c>
      <c r="D186" s="40" t="s">
        <v>52</v>
      </c>
      <c r="E186" s="237" t="s">
        <v>606</v>
      </c>
      <c r="F186" s="233" t="s">
        <v>62</v>
      </c>
      <c r="G186" s="235">
        <v>126.6</v>
      </c>
      <c r="H186" s="235">
        <f t="shared" si="6"/>
        <v>29.151549000000003</v>
      </c>
      <c r="I186" s="236">
        <f t="shared" si="7"/>
        <v>37.226528073000004</v>
      </c>
      <c r="J186" s="236">
        <f t="shared" si="8"/>
        <v>4712.8784540418001</v>
      </c>
      <c r="O186" s="252">
        <v>27.09</v>
      </c>
    </row>
    <row r="187" spans="1:15" ht="18.75" customHeight="1" outlineLevel="1">
      <c r="A187" s="232"/>
      <c r="B187" s="233" t="s">
        <v>944</v>
      </c>
      <c r="C187" s="233">
        <v>71623</v>
      </c>
      <c r="D187" s="233" t="s">
        <v>52</v>
      </c>
      <c r="E187" s="237" t="s">
        <v>516</v>
      </c>
      <c r="F187" s="233" t="s">
        <v>62</v>
      </c>
      <c r="G187" s="235">
        <v>233.6</v>
      </c>
      <c r="H187" s="235">
        <f t="shared" si="6"/>
        <v>24.610407000000002</v>
      </c>
      <c r="I187" s="236">
        <f t="shared" si="7"/>
        <v>31.427489739000002</v>
      </c>
      <c r="J187" s="236">
        <f t="shared" si="8"/>
        <v>7341.4616030304005</v>
      </c>
      <c r="O187" s="252">
        <v>22.87</v>
      </c>
    </row>
    <row r="188" spans="1:15" ht="18.75" customHeight="1" outlineLevel="1">
      <c r="A188" s="232"/>
      <c r="B188" s="187"/>
      <c r="C188" s="188"/>
      <c r="D188" s="188"/>
      <c r="E188" s="188"/>
      <c r="F188" s="188"/>
      <c r="G188" s="188"/>
      <c r="H188" s="211" t="s">
        <v>139</v>
      </c>
      <c r="I188" s="236"/>
      <c r="J188" s="186">
        <f>SUM(J181:J187)</f>
        <v>202919.37002916649</v>
      </c>
      <c r="O188" s="253" t="s">
        <v>139</v>
      </c>
    </row>
    <row r="189" spans="1:15" ht="18.75" customHeight="1">
      <c r="A189" s="232"/>
      <c r="B189" s="232"/>
      <c r="C189" s="232"/>
      <c r="D189" s="232"/>
      <c r="E189" s="149"/>
      <c r="F189" s="232"/>
      <c r="G189" s="170"/>
      <c r="H189" s="235">
        <f t="shared" si="6"/>
        <v>0</v>
      </c>
      <c r="I189" s="236"/>
      <c r="J189" s="236"/>
      <c r="O189" s="250"/>
    </row>
    <row r="190" spans="1:15" ht="18.75" customHeight="1">
      <c r="A190" s="232"/>
      <c r="B190" s="164">
        <v>8</v>
      </c>
      <c r="C190" s="164"/>
      <c r="D190" s="164"/>
      <c r="E190" s="146" t="s">
        <v>218</v>
      </c>
      <c r="F190" s="146"/>
      <c r="G190" s="210"/>
      <c r="H190" s="210"/>
      <c r="I190" s="210"/>
      <c r="J190" s="210"/>
      <c r="O190" s="251"/>
    </row>
    <row r="191" spans="1:15" ht="18.75" customHeight="1" outlineLevel="1">
      <c r="A191" s="232"/>
      <c r="B191" s="233" t="s">
        <v>66</v>
      </c>
      <c r="C191" s="233" t="s">
        <v>122</v>
      </c>
      <c r="D191" s="233" t="s">
        <v>52</v>
      </c>
      <c r="E191" s="237" t="s">
        <v>520</v>
      </c>
      <c r="F191" s="233" t="s">
        <v>53</v>
      </c>
      <c r="G191" s="235">
        <v>460.3</v>
      </c>
      <c r="H191" s="235">
        <f t="shared" si="6"/>
        <v>7.6833540000000005</v>
      </c>
      <c r="I191" s="236">
        <f t="shared" si="7"/>
        <v>9.8116430579999996</v>
      </c>
      <c r="J191" s="236">
        <f t="shared" si="8"/>
        <v>4516.2992995974</v>
      </c>
      <c r="O191" s="252">
        <v>7.14</v>
      </c>
    </row>
    <row r="192" spans="1:15" ht="30" customHeight="1" outlineLevel="1">
      <c r="A192" s="232"/>
      <c r="B192" s="233" t="s">
        <v>335</v>
      </c>
      <c r="C192" s="233">
        <v>5968</v>
      </c>
      <c r="D192" s="233" t="s">
        <v>52</v>
      </c>
      <c r="E192" s="237" t="s">
        <v>945</v>
      </c>
      <c r="F192" s="233" t="s">
        <v>53</v>
      </c>
      <c r="G192" s="235">
        <v>125.46</v>
      </c>
      <c r="H192" s="235">
        <f t="shared" si="6"/>
        <v>32.767245000000003</v>
      </c>
      <c r="I192" s="236">
        <f t="shared" si="7"/>
        <v>41.843771865000001</v>
      </c>
      <c r="J192" s="236">
        <f t="shared" si="8"/>
        <v>5249.7196181828995</v>
      </c>
      <c r="O192" s="252">
        <v>30.45</v>
      </c>
    </row>
    <row r="193" spans="1:15" ht="18.75" customHeight="1" outlineLevel="1">
      <c r="A193" s="232"/>
      <c r="B193" s="187"/>
      <c r="C193" s="188"/>
      <c r="D193" s="188"/>
      <c r="E193" s="188"/>
      <c r="F193" s="188"/>
      <c r="G193" s="188"/>
      <c r="H193" s="211" t="s">
        <v>139</v>
      </c>
      <c r="I193" s="236"/>
      <c r="J193" s="186">
        <f>SUM(J191:J192)</f>
        <v>9766.0189177803004</v>
      </c>
      <c r="O193" s="253" t="s">
        <v>139</v>
      </c>
    </row>
    <row r="194" spans="1:15" ht="18.75" customHeight="1">
      <c r="A194" s="232"/>
      <c r="B194" s="232"/>
      <c r="C194" s="232"/>
      <c r="D194" s="232"/>
      <c r="E194" s="149"/>
      <c r="F194" s="232"/>
      <c r="G194" s="170"/>
      <c r="H194" s="235">
        <f t="shared" si="6"/>
        <v>0</v>
      </c>
      <c r="I194" s="236"/>
      <c r="J194" s="236"/>
      <c r="O194" s="250"/>
    </row>
    <row r="195" spans="1:15" ht="18.75" customHeight="1">
      <c r="A195" s="232"/>
      <c r="B195" s="164">
        <v>9</v>
      </c>
      <c r="C195" s="145"/>
      <c r="D195" s="145"/>
      <c r="E195" s="146" t="s">
        <v>521</v>
      </c>
      <c r="F195" s="146"/>
      <c r="G195" s="3"/>
      <c r="H195" s="210"/>
      <c r="I195" s="210"/>
      <c r="J195" s="210"/>
      <c r="O195" s="251"/>
    </row>
    <row r="196" spans="1:15" ht="18.75" customHeight="1" outlineLevel="1">
      <c r="A196" s="232"/>
      <c r="B196" s="233" t="s">
        <v>86</v>
      </c>
      <c r="C196" s="233">
        <v>87878</v>
      </c>
      <c r="D196" s="233" t="s">
        <v>52</v>
      </c>
      <c r="E196" s="237" t="s">
        <v>607</v>
      </c>
      <c r="F196" s="233" t="s">
        <v>53</v>
      </c>
      <c r="G196" s="235">
        <v>2667.65</v>
      </c>
      <c r="H196" s="235">
        <f t="shared" si="6"/>
        <v>2.8839480000000002</v>
      </c>
      <c r="I196" s="236">
        <f t="shared" si="7"/>
        <v>3.682801596</v>
      </c>
      <c r="J196" s="236">
        <f t="shared" si="8"/>
        <v>9824.4256775694012</v>
      </c>
      <c r="O196" s="252">
        <v>2.68</v>
      </c>
    </row>
    <row r="197" spans="1:15" ht="18.75" customHeight="1" outlineLevel="1">
      <c r="A197" s="232"/>
      <c r="B197" s="233" t="s">
        <v>217</v>
      </c>
      <c r="C197" s="233">
        <v>87535</v>
      </c>
      <c r="D197" s="233" t="s">
        <v>52</v>
      </c>
      <c r="E197" s="237" t="s">
        <v>608</v>
      </c>
      <c r="F197" s="233" t="s">
        <v>53</v>
      </c>
      <c r="G197" s="235">
        <v>1589.78</v>
      </c>
      <c r="H197" s="235">
        <f t="shared" si="6"/>
        <v>20.370573</v>
      </c>
      <c r="I197" s="236">
        <f t="shared" si="7"/>
        <v>26.013221720999997</v>
      </c>
      <c r="J197" s="236">
        <f t="shared" si="8"/>
        <v>41355.299627611377</v>
      </c>
      <c r="O197" s="252">
        <v>18.93</v>
      </c>
    </row>
    <row r="198" spans="1:15" ht="18.75" customHeight="1" outlineLevel="1">
      <c r="A198" s="232"/>
      <c r="B198" s="233" t="s">
        <v>87</v>
      </c>
      <c r="C198" s="233">
        <v>87792</v>
      </c>
      <c r="D198" s="233" t="s">
        <v>52</v>
      </c>
      <c r="E198" s="237" t="s">
        <v>609</v>
      </c>
      <c r="F198" s="233" t="s">
        <v>53</v>
      </c>
      <c r="G198" s="235">
        <v>1077.8699999999999</v>
      </c>
      <c r="H198" s="235">
        <f t="shared" si="6"/>
        <v>24.448992000000001</v>
      </c>
      <c r="I198" s="236">
        <f t="shared" si="7"/>
        <v>31.221362784</v>
      </c>
      <c r="J198" s="236">
        <f t="shared" si="8"/>
        <v>33652.570303990076</v>
      </c>
      <c r="O198" s="252">
        <v>22.72</v>
      </c>
    </row>
    <row r="199" spans="1:15" ht="18.75" customHeight="1" outlineLevel="1">
      <c r="A199" s="232"/>
      <c r="B199" s="233" t="s">
        <v>88</v>
      </c>
      <c r="C199" s="220">
        <v>87543</v>
      </c>
      <c r="D199" s="233" t="s">
        <v>52</v>
      </c>
      <c r="E199" s="237" t="s">
        <v>610</v>
      </c>
      <c r="F199" s="233" t="s">
        <v>53</v>
      </c>
      <c r="G199" s="235">
        <v>1021.92</v>
      </c>
      <c r="H199" s="235">
        <f t="shared" si="6"/>
        <v>13.698753000000002</v>
      </c>
      <c r="I199" s="236">
        <f t="shared" si="7"/>
        <v>17.493307581</v>
      </c>
      <c r="J199" s="236">
        <f t="shared" si="8"/>
        <v>17876.760883175521</v>
      </c>
      <c r="O199" s="252">
        <v>12.73</v>
      </c>
    </row>
    <row r="200" spans="1:15" ht="30" customHeight="1" outlineLevel="1">
      <c r="A200" s="232"/>
      <c r="B200" s="233" t="s">
        <v>1075</v>
      </c>
      <c r="C200" s="233">
        <v>87273</v>
      </c>
      <c r="D200" s="233" t="s">
        <v>52</v>
      </c>
      <c r="E200" s="237" t="s">
        <v>611</v>
      </c>
      <c r="F200" s="233" t="s">
        <v>53</v>
      </c>
      <c r="G200" s="235">
        <v>456.39</v>
      </c>
      <c r="H200" s="235">
        <f t="shared" si="6"/>
        <v>60.466059000000001</v>
      </c>
      <c r="I200" s="236">
        <f t="shared" si="7"/>
        <v>77.215157343000001</v>
      </c>
      <c r="J200" s="236">
        <f t="shared" si="8"/>
        <v>35240.225659771771</v>
      </c>
      <c r="O200" s="252">
        <v>56.19</v>
      </c>
    </row>
    <row r="201" spans="1:15" ht="30" customHeight="1" outlineLevel="1">
      <c r="A201" s="232"/>
      <c r="B201" s="233" t="s">
        <v>1076</v>
      </c>
      <c r="C201" s="233">
        <v>87267</v>
      </c>
      <c r="D201" s="233" t="s">
        <v>52</v>
      </c>
      <c r="E201" s="237" t="s">
        <v>612</v>
      </c>
      <c r="F201" s="233" t="s">
        <v>53</v>
      </c>
      <c r="G201" s="235">
        <v>3.89</v>
      </c>
      <c r="H201" s="235">
        <f t="shared" si="6"/>
        <v>60.487581000000006</v>
      </c>
      <c r="I201" s="236">
        <f t="shared" si="7"/>
        <v>77.242640937000004</v>
      </c>
      <c r="J201" s="236">
        <f t="shared" si="8"/>
        <v>300.47387324493002</v>
      </c>
      <c r="O201" s="252">
        <v>56.21</v>
      </c>
    </row>
    <row r="202" spans="1:15" ht="30" customHeight="1" outlineLevel="1">
      <c r="A202" s="232"/>
      <c r="B202" s="233" t="s">
        <v>1077</v>
      </c>
      <c r="C202" s="233">
        <v>87267</v>
      </c>
      <c r="D202" s="233" t="s">
        <v>52</v>
      </c>
      <c r="E202" s="237" t="s">
        <v>613</v>
      </c>
      <c r="F202" s="233" t="s">
        <v>53</v>
      </c>
      <c r="G202" s="235">
        <v>3.89</v>
      </c>
      <c r="H202" s="235">
        <f t="shared" si="6"/>
        <v>60.487581000000006</v>
      </c>
      <c r="I202" s="236">
        <f t="shared" si="7"/>
        <v>77.242640937000004</v>
      </c>
      <c r="J202" s="236">
        <f t="shared" si="8"/>
        <v>300.47387324493002</v>
      </c>
      <c r="O202" s="252">
        <v>56.21</v>
      </c>
    </row>
    <row r="203" spans="1:15" ht="30" customHeight="1" outlineLevel="1">
      <c r="A203" s="232"/>
      <c r="B203" s="233" t="s">
        <v>1078</v>
      </c>
      <c r="C203" s="233">
        <v>87267</v>
      </c>
      <c r="D203" s="233" t="s">
        <v>52</v>
      </c>
      <c r="E203" s="237" t="s">
        <v>614</v>
      </c>
      <c r="F203" s="233" t="s">
        <v>53</v>
      </c>
      <c r="G203" s="235">
        <v>9.7100000000000009</v>
      </c>
      <c r="H203" s="235">
        <f t="shared" si="6"/>
        <v>60.487581000000006</v>
      </c>
      <c r="I203" s="236">
        <f t="shared" si="7"/>
        <v>77.242640937000004</v>
      </c>
      <c r="J203" s="236">
        <f t="shared" si="8"/>
        <v>750.02604349827016</v>
      </c>
      <c r="O203" s="252">
        <v>56.21</v>
      </c>
    </row>
    <row r="204" spans="1:15" ht="30" customHeight="1" outlineLevel="1">
      <c r="A204" s="232"/>
      <c r="B204" s="233" t="s">
        <v>1079</v>
      </c>
      <c r="C204" s="233">
        <v>87267</v>
      </c>
      <c r="D204" s="233" t="s">
        <v>52</v>
      </c>
      <c r="E204" s="237" t="s">
        <v>615</v>
      </c>
      <c r="F204" s="233" t="s">
        <v>53</v>
      </c>
      <c r="G204" s="235">
        <v>94</v>
      </c>
      <c r="H204" s="235">
        <f t="shared" si="6"/>
        <v>60.487581000000006</v>
      </c>
      <c r="I204" s="236">
        <f t="shared" si="7"/>
        <v>77.242640937000004</v>
      </c>
      <c r="J204" s="236">
        <f t="shared" si="8"/>
        <v>7260.8082480780004</v>
      </c>
      <c r="O204" s="252">
        <v>56.21</v>
      </c>
    </row>
    <row r="205" spans="1:15" ht="18.75" customHeight="1" outlineLevel="1">
      <c r="A205" s="232"/>
      <c r="B205" s="233" t="s">
        <v>1080</v>
      </c>
      <c r="C205" s="233" t="s">
        <v>200</v>
      </c>
      <c r="D205" s="233" t="s">
        <v>52</v>
      </c>
      <c r="E205" s="237" t="s">
        <v>616</v>
      </c>
      <c r="F205" s="233" t="s">
        <v>62</v>
      </c>
      <c r="G205" s="235">
        <v>127.2</v>
      </c>
      <c r="H205" s="235">
        <f t="shared" si="6"/>
        <v>15.398991000000001</v>
      </c>
      <c r="I205" s="236">
        <f t="shared" si="7"/>
        <v>19.664511507</v>
      </c>
      <c r="J205" s="236">
        <f t="shared" si="8"/>
        <v>2501.3258636904002</v>
      </c>
      <c r="O205" s="252">
        <v>14.31</v>
      </c>
    </row>
    <row r="206" spans="1:15" ht="18.75" customHeight="1" outlineLevel="1">
      <c r="A206" s="232"/>
      <c r="B206" s="233" t="s">
        <v>1081</v>
      </c>
      <c r="C206" s="233" t="s">
        <v>1108</v>
      </c>
      <c r="D206" s="233" t="s">
        <v>70</v>
      </c>
      <c r="E206" s="237" t="s">
        <v>617</v>
      </c>
      <c r="F206" s="233" t="s">
        <v>53</v>
      </c>
      <c r="G206" s="235">
        <v>438.37</v>
      </c>
      <c r="H206" s="235">
        <f t="shared" si="6"/>
        <v>47.133180000000003</v>
      </c>
      <c r="I206" s="236">
        <f t="shared" si="7"/>
        <v>60.189070860000001</v>
      </c>
      <c r="J206" s="236">
        <f t="shared" si="8"/>
        <v>26385.082992898202</v>
      </c>
      <c r="O206" s="252">
        <v>43.8</v>
      </c>
    </row>
    <row r="207" spans="1:15" ht="30" customHeight="1" outlineLevel="1">
      <c r="A207" s="232"/>
      <c r="B207" s="233" t="s">
        <v>1082</v>
      </c>
      <c r="C207" s="233" t="s">
        <v>365</v>
      </c>
      <c r="D207" s="233" t="s">
        <v>70</v>
      </c>
      <c r="E207" s="237" t="s">
        <v>618</v>
      </c>
      <c r="F207" s="233" t="s">
        <v>53</v>
      </c>
      <c r="G207" s="235">
        <v>259.43</v>
      </c>
      <c r="H207" s="235">
        <f t="shared" si="6"/>
        <v>87.196383000000012</v>
      </c>
      <c r="I207" s="236">
        <f t="shared" si="7"/>
        <v>111.34978109100001</v>
      </c>
      <c r="J207" s="236">
        <f t="shared" si="8"/>
        <v>28887.473708438134</v>
      </c>
      <c r="O207" s="252">
        <v>81.03</v>
      </c>
    </row>
    <row r="208" spans="1:15" ht="18.75" customHeight="1" outlineLevel="1">
      <c r="A208" s="232"/>
      <c r="B208" s="187"/>
      <c r="C208" s="188"/>
      <c r="D208" s="188"/>
      <c r="E208" s="188"/>
      <c r="F208" s="188"/>
      <c r="G208" s="188"/>
      <c r="H208" s="211" t="s">
        <v>139</v>
      </c>
      <c r="I208" s="236"/>
      <c r="J208" s="186">
        <f>SUM(J196:J207)</f>
        <v>204334.94675521104</v>
      </c>
      <c r="O208" s="253" t="s">
        <v>139</v>
      </c>
    </row>
    <row r="209" spans="1:15" ht="18.75" customHeight="1">
      <c r="A209" s="232"/>
      <c r="B209" s="232"/>
      <c r="C209" s="232"/>
      <c r="D209" s="232"/>
      <c r="E209" s="149"/>
      <c r="F209" s="232"/>
      <c r="G209" s="170"/>
      <c r="H209" s="235">
        <f t="shared" ref="H209:H271" si="9">O209*1.0761</f>
        <v>0</v>
      </c>
      <c r="I209" s="236">
        <f t="shared" ref="I209:I271" si="10">H209*1.277</f>
        <v>0</v>
      </c>
      <c r="J209" s="236">
        <f t="shared" ref="J209:J271" si="11">G209*I209</f>
        <v>0</v>
      </c>
      <c r="O209" s="250"/>
    </row>
    <row r="210" spans="1:15" ht="18.75" customHeight="1">
      <c r="A210" s="232"/>
      <c r="B210" s="164">
        <v>10</v>
      </c>
      <c r="C210" s="164"/>
      <c r="D210" s="164"/>
      <c r="E210" s="146" t="s">
        <v>522</v>
      </c>
      <c r="F210" s="146"/>
      <c r="G210" s="210"/>
      <c r="H210" s="210"/>
      <c r="I210" s="210"/>
      <c r="J210" s="210"/>
      <c r="O210" s="251"/>
    </row>
    <row r="211" spans="1:15" s="225" customFormat="1" ht="18.75" customHeight="1" outlineLevel="1">
      <c r="A211" s="232"/>
      <c r="B211" s="154" t="s">
        <v>89</v>
      </c>
      <c r="C211" s="214"/>
      <c r="D211" s="214"/>
      <c r="E211" s="144" t="s">
        <v>486</v>
      </c>
      <c r="F211" s="139"/>
      <c r="G211" s="235"/>
      <c r="H211" s="235">
        <f t="shared" si="9"/>
        <v>0</v>
      </c>
      <c r="I211" s="236"/>
      <c r="J211" s="236"/>
      <c r="O211" s="252"/>
    </row>
    <row r="212" spans="1:15" s="225" customFormat="1" ht="18.75" customHeight="1" outlineLevel="1">
      <c r="A212" s="232"/>
      <c r="B212" s="233" t="s">
        <v>337</v>
      </c>
      <c r="C212" s="50">
        <v>87690</v>
      </c>
      <c r="D212" s="233" t="s">
        <v>52</v>
      </c>
      <c r="E212" s="237" t="s">
        <v>510</v>
      </c>
      <c r="F212" s="233" t="s">
        <v>53</v>
      </c>
      <c r="G212" s="235">
        <v>408.38</v>
      </c>
      <c r="H212" s="235">
        <f t="shared" si="9"/>
        <v>29.302203000000002</v>
      </c>
      <c r="I212" s="236">
        <f t="shared" si="10"/>
        <v>37.418913230999998</v>
      </c>
      <c r="J212" s="236">
        <f t="shared" si="11"/>
        <v>15281.135785275779</v>
      </c>
      <c r="O212" s="252">
        <v>27.23</v>
      </c>
    </row>
    <row r="213" spans="1:15" s="225" customFormat="1" ht="18.75" customHeight="1" outlineLevel="1">
      <c r="A213" s="232"/>
      <c r="B213" s="233" t="s">
        <v>338</v>
      </c>
      <c r="C213" s="233">
        <v>87622</v>
      </c>
      <c r="D213" s="233" t="s">
        <v>52</v>
      </c>
      <c r="E213" s="237" t="s">
        <v>511</v>
      </c>
      <c r="F213" s="233" t="s">
        <v>53</v>
      </c>
      <c r="G213" s="235">
        <v>408.38</v>
      </c>
      <c r="H213" s="235">
        <f t="shared" si="9"/>
        <v>23.480502000000001</v>
      </c>
      <c r="I213" s="236">
        <f t="shared" si="10"/>
        <v>29.984601053999999</v>
      </c>
      <c r="J213" s="236">
        <f t="shared" si="11"/>
        <v>12245.111378432519</v>
      </c>
      <c r="O213" s="252">
        <v>21.82</v>
      </c>
    </row>
    <row r="214" spans="1:15" s="225" customFormat="1" ht="30" customHeight="1" outlineLevel="1">
      <c r="A214" s="232"/>
      <c r="B214" s="233" t="s">
        <v>339</v>
      </c>
      <c r="C214" s="233">
        <v>73676</v>
      </c>
      <c r="D214" s="233" t="s">
        <v>52</v>
      </c>
      <c r="E214" s="237" t="s">
        <v>619</v>
      </c>
      <c r="F214" s="233" t="s">
        <v>53</v>
      </c>
      <c r="G214" s="235">
        <v>375.34</v>
      </c>
      <c r="H214" s="235">
        <f t="shared" si="9"/>
        <v>46.444476000000002</v>
      </c>
      <c r="I214" s="236">
        <f t="shared" si="10"/>
        <v>59.309595852000001</v>
      </c>
      <c r="J214" s="236">
        <f t="shared" si="11"/>
        <v>22261.263707089678</v>
      </c>
      <c r="O214" s="252">
        <v>43.16</v>
      </c>
    </row>
    <row r="215" spans="1:15" s="225" customFormat="1" ht="18.75" customHeight="1" outlineLevel="1">
      <c r="A215" s="232"/>
      <c r="B215" s="233" t="s">
        <v>340</v>
      </c>
      <c r="C215" s="233">
        <v>72815</v>
      </c>
      <c r="D215" s="233" t="s">
        <v>52</v>
      </c>
      <c r="E215" s="237" t="s">
        <v>620</v>
      </c>
      <c r="F215" s="233" t="s">
        <v>53</v>
      </c>
      <c r="G215" s="235">
        <v>37.42</v>
      </c>
      <c r="H215" s="235">
        <f t="shared" si="9"/>
        <v>43.603572000000007</v>
      </c>
      <c r="I215" s="236">
        <f t="shared" si="10"/>
        <v>55.681761444000003</v>
      </c>
      <c r="J215" s="236">
        <f t="shared" si="11"/>
        <v>2083.6115132344803</v>
      </c>
      <c r="O215" s="252">
        <v>40.520000000000003</v>
      </c>
    </row>
    <row r="216" spans="1:15" s="225" customFormat="1" ht="18.75" customHeight="1" outlineLevel="1">
      <c r="A216" s="232"/>
      <c r="B216" s="233" t="s">
        <v>341</v>
      </c>
      <c r="C216" s="233">
        <v>87251</v>
      </c>
      <c r="D216" s="233" t="s">
        <v>52</v>
      </c>
      <c r="E216" s="237" t="s">
        <v>621</v>
      </c>
      <c r="F216" s="233" t="s">
        <v>53</v>
      </c>
      <c r="G216" s="235">
        <v>148.94999999999999</v>
      </c>
      <c r="H216" s="235">
        <f t="shared" si="9"/>
        <v>34.155414</v>
      </c>
      <c r="I216" s="236">
        <f t="shared" si="10"/>
        <v>43.616463677999995</v>
      </c>
      <c r="J216" s="236">
        <f t="shared" si="11"/>
        <v>6496.6722648380992</v>
      </c>
      <c r="O216" s="252">
        <v>31.74</v>
      </c>
    </row>
    <row r="217" spans="1:15" s="225" customFormat="1" ht="18.75" customHeight="1" outlineLevel="1">
      <c r="A217" s="232"/>
      <c r="B217" s="233" t="s">
        <v>342</v>
      </c>
      <c r="C217" s="233">
        <v>87257</v>
      </c>
      <c r="D217" s="233" t="s">
        <v>52</v>
      </c>
      <c r="E217" s="237" t="s">
        <v>622</v>
      </c>
      <c r="F217" s="233" t="s">
        <v>53</v>
      </c>
      <c r="G217" s="235">
        <v>42.9</v>
      </c>
      <c r="H217" s="235">
        <f t="shared" si="9"/>
        <v>62.080209000000004</v>
      </c>
      <c r="I217" s="236">
        <f t="shared" si="10"/>
        <v>79.276426892999993</v>
      </c>
      <c r="J217" s="236">
        <f t="shared" si="11"/>
        <v>3400.9587137096996</v>
      </c>
      <c r="O217" s="252">
        <v>57.69</v>
      </c>
    </row>
    <row r="218" spans="1:15" s="225" customFormat="1" ht="18.75" customHeight="1" outlineLevel="1">
      <c r="A218" s="232"/>
      <c r="B218" s="233" t="s">
        <v>343</v>
      </c>
      <c r="C218" s="212">
        <v>72185</v>
      </c>
      <c r="D218" s="233" t="s">
        <v>52</v>
      </c>
      <c r="E218" s="237" t="s">
        <v>623</v>
      </c>
      <c r="F218" s="233" t="s">
        <v>53</v>
      </c>
      <c r="G218" s="235">
        <v>216.53</v>
      </c>
      <c r="H218" s="235">
        <f t="shared" si="9"/>
        <v>88.218678000000011</v>
      </c>
      <c r="I218" s="236">
        <f t="shared" si="10"/>
        <v>112.65525180600001</v>
      </c>
      <c r="J218" s="236">
        <f t="shared" si="11"/>
        <v>24393.241673553181</v>
      </c>
      <c r="O218" s="252">
        <v>81.98</v>
      </c>
    </row>
    <row r="219" spans="1:15" s="225" customFormat="1" ht="30" customHeight="1" outlineLevel="1">
      <c r="A219" s="232"/>
      <c r="B219" s="233" t="s">
        <v>624</v>
      </c>
      <c r="C219" s="233" t="s">
        <v>0</v>
      </c>
      <c r="D219" s="233" t="s">
        <v>70</v>
      </c>
      <c r="E219" s="230" t="s">
        <v>625</v>
      </c>
      <c r="F219" s="231" t="s">
        <v>53</v>
      </c>
      <c r="G219" s="235">
        <v>3.69</v>
      </c>
      <c r="H219" s="235">
        <f t="shared" si="9"/>
        <v>119.12427000000001</v>
      </c>
      <c r="I219" s="236">
        <f t="shared" si="10"/>
        <v>152.12169279</v>
      </c>
      <c r="J219" s="236">
        <f t="shared" si="11"/>
        <v>561.32904639510002</v>
      </c>
      <c r="M219" s="213"/>
      <c r="O219" s="252">
        <v>110.7</v>
      </c>
    </row>
    <row r="220" spans="1:15" s="225" customFormat="1" ht="30" customHeight="1" outlineLevel="1">
      <c r="A220" s="232"/>
      <c r="B220" s="233" t="s">
        <v>626</v>
      </c>
      <c r="C220" s="233" t="s">
        <v>0</v>
      </c>
      <c r="D220" s="233" t="s">
        <v>70</v>
      </c>
      <c r="E220" s="237" t="s">
        <v>627</v>
      </c>
      <c r="F220" s="231" t="s">
        <v>53</v>
      </c>
      <c r="G220" s="235">
        <v>3.87</v>
      </c>
      <c r="H220" s="235">
        <f t="shared" si="9"/>
        <v>119.12427000000001</v>
      </c>
      <c r="I220" s="236">
        <f t="shared" si="10"/>
        <v>152.12169279</v>
      </c>
      <c r="J220" s="236">
        <f t="shared" si="11"/>
        <v>588.71095109730004</v>
      </c>
      <c r="M220" s="213"/>
      <c r="O220" s="252">
        <v>110.7</v>
      </c>
    </row>
    <row r="221" spans="1:15" s="225" customFormat="1" ht="18.75" customHeight="1" outlineLevel="1">
      <c r="A221" s="232"/>
      <c r="B221" s="233" t="s">
        <v>628</v>
      </c>
      <c r="C221" s="233">
        <v>88650</v>
      </c>
      <c r="D221" s="233" t="s">
        <v>52</v>
      </c>
      <c r="E221" s="237" t="s">
        <v>1084</v>
      </c>
      <c r="F221" s="233" t="s">
        <v>62</v>
      </c>
      <c r="G221" s="235">
        <v>68</v>
      </c>
      <c r="H221" s="235">
        <f t="shared" si="9"/>
        <v>11.159157</v>
      </c>
      <c r="I221" s="236">
        <f t="shared" si="10"/>
        <v>14.250243488999999</v>
      </c>
      <c r="J221" s="236">
        <f t="shared" si="11"/>
        <v>969.01655725199998</v>
      </c>
      <c r="O221" s="252">
        <v>10.37</v>
      </c>
    </row>
    <row r="222" spans="1:15" s="225" customFormat="1" ht="18.75" customHeight="1" outlineLevel="1">
      <c r="A222" s="232"/>
      <c r="B222" s="233" t="s">
        <v>630</v>
      </c>
      <c r="C222" s="233" t="s">
        <v>366</v>
      </c>
      <c r="D222" s="233" t="s">
        <v>70</v>
      </c>
      <c r="E222" s="237" t="s">
        <v>1083</v>
      </c>
      <c r="F222" s="233" t="s">
        <v>62</v>
      </c>
      <c r="G222" s="235">
        <v>127.2</v>
      </c>
      <c r="H222" s="235">
        <f t="shared" si="9"/>
        <v>14.279847</v>
      </c>
      <c r="I222" s="236">
        <f t="shared" si="10"/>
        <v>18.235364618999998</v>
      </c>
      <c r="J222" s="236">
        <f t="shared" si="11"/>
        <v>2319.5383795367998</v>
      </c>
      <c r="O222" s="252">
        <v>13.27</v>
      </c>
    </row>
    <row r="223" spans="1:15" s="225" customFormat="1" ht="18.75" customHeight="1" outlineLevel="1">
      <c r="A223" s="232"/>
      <c r="B223" s="233" t="s">
        <v>632</v>
      </c>
      <c r="C223" s="233" t="s">
        <v>219</v>
      </c>
      <c r="D223" s="233" t="s">
        <v>70</v>
      </c>
      <c r="E223" s="237" t="s">
        <v>629</v>
      </c>
      <c r="F223" s="233" t="s">
        <v>62</v>
      </c>
      <c r="G223" s="235">
        <v>53.45</v>
      </c>
      <c r="H223" s="235">
        <f t="shared" si="9"/>
        <v>56.419923000000004</v>
      </c>
      <c r="I223" s="236">
        <f t="shared" si="10"/>
        <v>72.048241671</v>
      </c>
      <c r="J223" s="236">
        <f t="shared" si="11"/>
        <v>3850.9785173149503</v>
      </c>
      <c r="M223" s="213"/>
      <c r="O223" s="252">
        <v>52.43</v>
      </c>
    </row>
    <row r="224" spans="1:15" s="225" customFormat="1" ht="18.75" customHeight="1" outlineLevel="1">
      <c r="A224" s="232"/>
      <c r="B224" s="233" t="s">
        <v>1090</v>
      </c>
      <c r="C224" s="233" t="s">
        <v>220</v>
      </c>
      <c r="D224" s="233" t="s">
        <v>70</v>
      </c>
      <c r="E224" s="237" t="s">
        <v>631</v>
      </c>
      <c r="F224" s="233" t="s">
        <v>62</v>
      </c>
      <c r="G224" s="235">
        <v>1.75</v>
      </c>
      <c r="H224" s="235">
        <f t="shared" si="9"/>
        <v>88.121829000000005</v>
      </c>
      <c r="I224" s="236">
        <f t="shared" si="10"/>
        <v>112.531575633</v>
      </c>
      <c r="J224" s="236">
        <f t="shared" si="11"/>
        <v>196.93025735775001</v>
      </c>
      <c r="O224" s="252">
        <v>81.89</v>
      </c>
    </row>
    <row r="225" spans="1:15" s="225" customFormat="1" ht="18.75" customHeight="1" outlineLevel="1">
      <c r="A225" s="232"/>
      <c r="B225" s="154" t="s">
        <v>90</v>
      </c>
      <c r="C225" s="233"/>
      <c r="D225" s="233"/>
      <c r="E225" s="144" t="s">
        <v>108</v>
      </c>
      <c r="F225" s="233"/>
      <c r="G225" s="235"/>
      <c r="H225" s="235">
        <f t="shared" si="9"/>
        <v>0</v>
      </c>
      <c r="I225" s="236"/>
      <c r="J225" s="236"/>
      <c r="O225" s="252"/>
    </row>
    <row r="226" spans="1:15" s="225" customFormat="1" ht="18.75" customHeight="1" outlineLevel="1">
      <c r="A226" s="232"/>
      <c r="B226" s="233" t="s">
        <v>344</v>
      </c>
      <c r="C226" s="118">
        <v>94992</v>
      </c>
      <c r="D226" s="233" t="s">
        <v>52</v>
      </c>
      <c r="E226" s="237" t="s">
        <v>1085</v>
      </c>
      <c r="F226" s="233" t="s">
        <v>53</v>
      </c>
      <c r="G226" s="235">
        <v>254.8</v>
      </c>
      <c r="H226" s="235">
        <f t="shared" si="9"/>
        <v>52.298460000000006</v>
      </c>
      <c r="I226" s="236">
        <f t="shared" si="10"/>
        <v>66.785133420000008</v>
      </c>
      <c r="J226" s="236">
        <f t="shared" si="11"/>
        <v>17016.851995416004</v>
      </c>
      <c r="O226" s="252">
        <v>48.6</v>
      </c>
    </row>
    <row r="227" spans="1:15" s="225" customFormat="1" ht="18.75" customHeight="1" outlineLevel="1">
      <c r="A227" s="232"/>
      <c r="B227" s="233" t="s">
        <v>345</v>
      </c>
      <c r="C227" s="119">
        <v>94963</v>
      </c>
      <c r="D227" s="233" t="s">
        <v>52</v>
      </c>
      <c r="E227" s="65" t="s">
        <v>633</v>
      </c>
      <c r="F227" s="233" t="s">
        <v>53</v>
      </c>
      <c r="G227" s="235">
        <v>17.38</v>
      </c>
      <c r="H227" s="235">
        <f t="shared" si="9"/>
        <v>52.298460000000006</v>
      </c>
      <c r="I227" s="236">
        <f t="shared" si="10"/>
        <v>66.785133420000008</v>
      </c>
      <c r="J227" s="236">
        <f t="shared" si="11"/>
        <v>1160.7256188396</v>
      </c>
      <c r="O227" s="252">
        <v>48.6</v>
      </c>
    </row>
    <row r="228" spans="1:15" s="225" customFormat="1" ht="20.100000000000001" customHeight="1" outlineLevel="1">
      <c r="A228" s="232"/>
      <c r="B228" s="233" t="s">
        <v>346</v>
      </c>
      <c r="C228" s="233">
        <v>92396</v>
      </c>
      <c r="D228" s="233" t="s">
        <v>52</v>
      </c>
      <c r="E228" s="237" t="s">
        <v>1091</v>
      </c>
      <c r="F228" s="233" t="s">
        <v>53</v>
      </c>
      <c r="G228" s="235">
        <v>27.74</v>
      </c>
      <c r="H228" s="235">
        <f t="shared" si="9"/>
        <v>59.389958999999998</v>
      </c>
      <c r="I228" s="236">
        <f t="shared" si="10"/>
        <v>75.840977642999988</v>
      </c>
      <c r="J228" s="236">
        <f t="shared" si="11"/>
        <v>2103.8287198168196</v>
      </c>
      <c r="O228" s="252">
        <v>55.19</v>
      </c>
    </row>
    <row r="229" spans="1:15" s="225" customFormat="1" ht="18.75" customHeight="1" outlineLevel="1">
      <c r="A229" s="232"/>
      <c r="B229" s="233" t="s">
        <v>347</v>
      </c>
      <c r="C229" s="233" t="s">
        <v>212</v>
      </c>
      <c r="D229" s="233" t="s">
        <v>70</v>
      </c>
      <c r="E229" s="237" t="s">
        <v>634</v>
      </c>
      <c r="F229" s="233" t="s">
        <v>53</v>
      </c>
      <c r="G229" s="235">
        <v>3.78</v>
      </c>
      <c r="H229" s="235">
        <f t="shared" si="9"/>
        <v>77.500721999999996</v>
      </c>
      <c r="I229" s="236">
        <f t="shared" si="10"/>
        <v>98.968421993999982</v>
      </c>
      <c r="J229" s="236">
        <f t="shared" si="11"/>
        <v>374.1006351373199</v>
      </c>
      <c r="O229" s="252">
        <v>72.02</v>
      </c>
    </row>
    <row r="230" spans="1:15" s="225" customFormat="1" ht="18.75" customHeight="1" outlineLevel="1">
      <c r="A230" s="232"/>
      <c r="B230" s="233" t="s">
        <v>348</v>
      </c>
      <c r="C230" s="233" t="s">
        <v>212</v>
      </c>
      <c r="D230" s="233" t="s">
        <v>70</v>
      </c>
      <c r="E230" s="237" t="s">
        <v>635</v>
      </c>
      <c r="F230" s="233" t="s">
        <v>53</v>
      </c>
      <c r="G230" s="235">
        <v>1.89</v>
      </c>
      <c r="H230" s="235">
        <f t="shared" si="9"/>
        <v>77.500721999999996</v>
      </c>
      <c r="I230" s="236">
        <f t="shared" si="10"/>
        <v>98.968421993999982</v>
      </c>
      <c r="J230" s="236">
        <f t="shared" si="11"/>
        <v>187.05031756865995</v>
      </c>
      <c r="O230" s="252">
        <v>72.02</v>
      </c>
    </row>
    <row r="231" spans="1:15" s="225" customFormat="1" ht="18.75" customHeight="1" outlineLevel="1">
      <c r="A231" s="232"/>
      <c r="B231" s="233" t="s">
        <v>349</v>
      </c>
      <c r="C231" s="233" t="s">
        <v>1109</v>
      </c>
      <c r="D231" s="233" t="s">
        <v>1098</v>
      </c>
      <c r="E231" s="237" t="s">
        <v>636</v>
      </c>
      <c r="F231" s="233" t="s">
        <v>50</v>
      </c>
      <c r="G231" s="235">
        <v>21.96</v>
      </c>
      <c r="H231" s="235">
        <f t="shared" si="9"/>
        <v>92.985800999999995</v>
      </c>
      <c r="I231" s="236">
        <f t="shared" si="10"/>
        <v>118.74286787699998</v>
      </c>
      <c r="J231" s="236">
        <f t="shared" si="11"/>
        <v>2607.5933785789198</v>
      </c>
      <c r="O231" s="252">
        <v>86.41</v>
      </c>
    </row>
    <row r="232" spans="1:15" s="225" customFormat="1" ht="18.75" customHeight="1" outlineLevel="1">
      <c r="A232" s="232"/>
      <c r="B232" s="233" t="s">
        <v>350</v>
      </c>
      <c r="C232" s="233" t="s">
        <v>204</v>
      </c>
      <c r="D232" s="233" t="s">
        <v>52</v>
      </c>
      <c r="E232" s="221" t="s">
        <v>637</v>
      </c>
      <c r="F232" s="233" t="s">
        <v>53</v>
      </c>
      <c r="G232" s="235">
        <v>344.81</v>
      </c>
      <c r="H232" s="235">
        <f t="shared" si="9"/>
        <v>10.147622999999999</v>
      </c>
      <c r="I232" s="236">
        <f t="shared" si="10"/>
        <v>12.958514570999998</v>
      </c>
      <c r="J232" s="236">
        <f t="shared" si="11"/>
        <v>4468.2254092265093</v>
      </c>
      <c r="O232" s="252">
        <v>9.43</v>
      </c>
    </row>
    <row r="233" spans="1:15" ht="18.75" customHeight="1" outlineLevel="1">
      <c r="A233" s="232"/>
      <c r="B233" s="187"/>
      <c r="C233" s="188"/>
      <c r="D233" s="188"/>
      <c r="E233" s="188"/>
      <c r="F233" s="188"/>
      <c r="G233" s="188"/>
      <c r="H233" s="211" t="s">
        <v>139</v>
      </c>
      <c r="I233" s="236"/>
      <c r="J233" s="186">
        <f>SUM(J212:J232)</f>
        <v>122566.87481967117</v>
      </c>
      <c r="O233" s="253" t="s">
        <v>139</v>
      </c>
    </row>
    <row r="234" spans="1:15" ht="18.75" customHeight="1">
      <c r="A234" s="232"/>
      <c r="B234" s="232"/>
      <c r="C234" s="232"/>
      <c r="D234" s="232"/>
      <c r="E234" s="149"/>
      <c r="F234" s="232"/>
      <c r="G234" s="170"/>
      <c r="H234" s="235">
        <f t="shared" si="9"/>
        <v>0</v>
      </c>
      <c r="I234" s="236"/>
      <c r="J234" s="236"/>
      <c r="O234" s="250"/>
    </row>
    <row r="235" spans="1:15" ht="18.75" customHeight="1">
      <c r="A235" s="232"/>
      <c r="B235" s="164">
        <v>11</v>
      </c>
      <c r="C235" s="164"/>
      <c r="D235" s="164"/>
      <c r="E235" s="146" t="s">
        <v>523</v>
      </c>
      <c r="F235" s="146"/>
      <c r="G235" s="210"/>
      <c r="H235" s="210"/>
      <c r="I235" s="210"/>
      <c r="J235" s="210"/>
      <c r="O235" s="251"/>
    </row>
    <row r="236" spans="1:15" ht="18.75" customHeight="1" outlineLevel="1">
      <c r="A236" s="232"/>
      <c r="B236" s="233" t="s">
        <v>1</v>
      </c>
      <c r="C236" s="233" t="s">
        <v>207</v>
      </c>
      <c r="D236" s="233" t="s">
        <v>70</v>
      </c>
      <c r="E236" s="237" t="s">
        <v>1026</v>
      </c>
      <c r="F236" s="233" t="s">
        <v>53</v>
      </c>
      <c r="G236" s="235">
        <v>2099.79</v>
      </c>
      <c r="H236" s="235">
        <f t="shared" si="9"/>
        <v>12.482760000000001</v>
      </c>
      <c r="I236" s="236">
        <f t="shared" si="10"/>
        <v>15.94048452</v>
      </c>
      <c r="J236" s="236">
        <f t="shared" si="11"/>
        <v>33471.669990250797</v>
      </c>
      <c r="O236" s="252">
        <v>11.6</v>
      </c>
    </row>
    <row r="237" spans="1:15" ht="18.75" customHeight="1" outlineLevel="1">
      <c r="A237" s="232"/>
      <c r="B237" s="233" t="s">
        <v>224</v>
      </c>
      <c r="C237" s="233">
        <v>88489</v>
      </c>
      <c r="D237" s="233" t="s">
        <v>52</v>
      </c>
      <c r="E237" s="237" t="s">
        <v>512</v>
      </c>
      <c r="F237" s="233" t="s">
        <v>53</v>
      </c>
      <c r="G237" s="235">
        <v>1998.16</v>
      </c>
      <c r="H237" s="235">
        <f t="shared" si="9"/>
        <v>9.7171830000000003</v>
      </c>
      <c r="I237" s="236">
        <f t="shared" si="10"/>
        <v>12.408842691</v>
      </c>
      <c r="J237" s="236">
        <f t="shared" si="11"/>
        <v>24794.853111448563</v>
      </c>
      <c r="O237" s="252">
        <v>9.0299999999999994</v>
      </c>
    </row>
    <row r="238" spans="1:15" ht="18.75" customHeight="1" outlineLevel="1">
      <c r="A238" s="232"/>
      <c r="B238" s="233" t="s">
        <v>21</v>
      </c>
      <c r="C238" s="233" t="s">
        <v>441</v>
      </c>
      <c r="D238" s="233" t="s">
        <v>70</v>
      </c>
      <c r="E238" s="237" t="s">
        <v>638</v>
      </c>
      <c r="F238" s="233" t="s">
        <v>53</v>
      </c>
      <c r="G238" s="235">
        <v>442.55</v>
      </c>
      <c r="H238" s="235">
        <f t="shared" si="9"/>
        <v>10.093818000000001</v>
      </c>
      <c r="I238" s="236">
        <f t="shared" si="10"/>
        <v>12.889805586</v>
      </c>
      <c r="J238" s="236">
        <f t="shared" si="11"/>
        <v>5704.3834620842999</v>
      </c>
      <c r="O238" s="252">
        <v>9.3800000000000008</v>
      </c>
    </row>
    <row r="239" spans="1:15" ht="18.75" customHeight="1" outlineLevel="1">
      <c r="A239" s="232"/>
      <c r="B239" s="233" t="s">
        <v>2</v>
      </c>
      <c r="C239" s="233">
        <v>88486</v>
      </c>
      <c r="D239" s="233" t="s">
        <v>52</v>
      </c>
      <c r="E239" s="237" t="s">
        <v>513</v>
      </c>
      <c r="F239" s="233" t="s">
        <v>53</v>
      </c>
      <c r="G239" s="235">
        <v>442.55</v>
      </c>
      <c r="H239" s="235">
        <f t="shared" si="9"/>
        <v>8.5765170000000008</v>
      </c>
      <c r="I239" s="236">
        <f t="shared" si="10"/>
        <v>10.952212209000001</v>
      </c>
      <c r="J239" s="236">
        <f t="shared" si="11"/>
        <v>4846.9015130929502</v>
      </c>
      <c r="O239" s="252">
        <v>7.97</v>
      </c>
    </row>
    <row r="240" spans="1:15" ht="18.75" customHeight="1" outlineLevel="1">
      <c r="A240" s="232"/>
      <c r="B240" s="233" t="s">
        <v>145</v>
      </c>
      <c r="C240" s="233" t="s">
        <v>126</v>
      </c>
      <c r="D240" s="233" t="s">
        <v>52</v>
      </c>
      <c r="E240" s="237" t="s">
        <v>639</v>
      </c>
      <c r="F240" s="233" t="s">
        <v>53</v>
      </c>
      <c r="G240" s="235">
        <v>122.22</v>
      </c>
      <c r="H240" s="235">
        <f t="shared" si="9"/>
        <v>19.767957000000003</v>
      </c>
      <c r="I240" s="236">
        <f t="shared" si="10"/>
        <v>25.243681089000003</v>
      </c>
      <c r="J240" s="236">
        <f t="shared" si="11"/>
        <v>3085.2827026975801</v>
      </c>
      <c r="O240" s="252">
        <v>18.37</v>
      </c>
    </row>
    <row r="241" spans="1:15" ht="18.75" customHeight="1" outlineLevel="1">
      <c r="A241" s="232"/>
      <c r="B241" s="233" t="s">
        <v>146</v>
      </c>
      <c r="C241" s="233" t="s">
        <v>176</v>
      </c>
      <c r="D241" s="233" t="s">
        <v>52</v>
      </c>
      <c r="E241" s="237" t="s">
        <v>640</v>
      </c>
      <c r="F241" s="233" t="s">
        <v>53</v>
      </c>
      <c r="G241" s="235">
        <v>12.72</v>
      </c>
      <c r="H241" s="235">
        <f t="shared" si="9"/>
        <v>20.133831000000001</v>
      </c>
      <c r="I241" s="236">
        <f t="shared" si="10"/>
        <v>25.710902186999999</v>
      </c>
      <c r="J241" s="236">
        <f t="shared" si="11"/>
        <v>327.04267581864002</v>
      </c>
      <c r="O241" s="252">
        <v>18.71</v>
      </c>
    </row>
    <row r="242" spans="1:15" ht="18.75" customHeight="1" outlineLevel="1">
      <c r="A242" s="232"/>
      <c r="B242" s="233" t="s">
        <v>1086</v>
      </c>
      <c r="C242" s="233" t="s">
        <v>127</v>
      </c>
      <c r="D242" s="233" t="s">
        <v>52</v>
      </c>
      <c r="E242" s="237" t="s">
        <v>946</v>
      </c>
      <c r="F242" s="233" t="s">
        <v>53</v>
      </c>
      <c r="G242" s="235">
        <v>422.07</v>
      </c>
      <c r="H242" s="235">
        <f t="shared" si="9"/>
        <v>21.468195000000001</v>
      </c>
      <c r="I242" s="236">
        <f t="shared" si="10"/>
        <v>27.414885014999999</v>
      </c>
      <c r="J242" s="236">
        <f t="shared" si="11"/>
        <v>11571.000518281049</v>
      </c>
      <c r="O242" s="252">
        <v>19.95</v>
      </c>
    </row>
    <row r="243" spans="1:15" ht="18.75" customHeight="1" outlineLevel="1">
      <c r="A243" s="232"/>
      <c r="B243" s="233" t="s">
        <v>1087</v>
      </c>
      <c r="C243" s="233">
        <v>79460</v>
      </c>
      <c r="D243" s="233" t="s">
        <v>52</v>
      </c>
      <c r="E243" s="237" t="s">
        <v>514</v>
      </c>
      <c r="F243" s="233" t="s">
        <v>53</v>
      </c>
      <c r="G243" s="235">
        <v>101.63</v>
      </c>
      <c r="H243" s="235">
        <f t="shared" si="9"/>
        <v>39.030147000000007</v>
      </c>
      <c r="I243" s="236">
        <f t="shared" si="10"/>
        <v>49.841497719000003</v>
      </c>
      <c r="J243" s="236">
        <f t="shared" si="11"/>
        <v>5065.3914131819702</v>
      </c>
      <c r="O243" s="252">
        <v>36.270000000000003</v>
      </c>
    </row>
    <row r="244" spans="1:15" ht="18.75" customHeight="1" outlineLevel="1">
      <c r="A244" s="232"/>
      <c r="B244" s="233" t="s">
        <v>1089</v>
      </c>
      <c r="C244" s="233" t="s">
        <v>127</v>
      </c>
      <c r="D244" s="233" t="s">
        <v>52</v>
      </c>
      <c r="E244" s="239" t="s">
        <v>1088</v>
      </c>
      <c r="F244" s="233" t="s">
        <v>53</v>
      </c>
      <c r="G244" s="235">
        <v>172.13</v>
      </c>
      <c r="H244" s="235">
        <f t="shared" si="9"/>
        <v>21.468195000000001</v>
      </c>
      <c r="I244" s="236">
        <f t="shared" si="10"/>
        <v>27.414885014999999</v>
      </c>
      <c r="J244" s="236">
        <f t="shared" si="11"/>
        <v>4718.92415763195</v>
      </c>
      <c r="O244" s="252">
        <v>19.95</v>
      </c>
    </row>
    <row r="245" spans="1:15" ht="18.75" customHeight="1" outlineLevel="1">
      <c r="A245" s="232"/>
      <c r="B245" s="187"/>
      <c r="C245" s="188"/>
      <c r="D245" s="188"/>
      <c r="E245" s="188"/>
      <c r="F245" s="188"/>
      <c r="G245" s="188"/>
      <c r="H245" s="211" t="s">
        <v>139</v>
      </c>
      <c r="I245" s="236"/>
      <c r="J245" s="186">
        <f>SUM(J236:J244)</f>
        <v>93585.449544487812</v>
      </c>
      <c r="O245" s="253" t="s">
        <v>139</v>
      </c>
    </row>
    <row r="246" spans="1:15" s="225" customFormat="1" ht="18.75" customHeight="1">
      <c r="A246" s="232"/>
      <c r="B246" s="232"/>
      <c r="C246" s="232"/>
      <c r="D246" s="232"/>
      <c r="E246" s="149"/>
      <c r="F246" s="232"/>
      <c r="G246" s="170"/>
      <c r="H246" s="235">
        <f t="shared" si="9"/>
        <v>0</v>
      </c>
      <c r="I246" s="236"/>
      <c r="J246" s="236"/>
      <c r="O246" s="250"/>
    </row>
    <row r="247" spans="1:15" ht="18.75" customHeight="1">
      <c r="A247" s="232"/>
      <c r="B247" s="164">
        <v>12</v>
      </c>
      <c r="C247" s="164"/>
      <c r="D247" s="164"/>
      <c r="E247" s="146" t="s">
        <v>25</v>
      </c>
      <c r="F247" s="146"/>
      <c r="G247" s="210"/>
      <c r="H247" s="210"/>
      <c r="I247" s="210"/>
      <c r="J247" s="210"/>
      <c r="O247" s="251"/>
    </row>
    <row r="248" spans="1:15" s="225" customFormat="1" ht="18.75" customHeight="1" outlineLevel="1">
      <c r="A248" s="232"/>
      <c r="B248" s="165" t="s">
        <v>5</v>
      </c>
      <c r="C248" s="165"/>
      <c r="D248" s="224"/>
      <c r="E248" s="152" t="s">
        <v>9</v>
      </c>
      <c r="F248" s="150"/>
      <c r="G248" s="2"/>
      <c r="H248" s="235">
        <f t="shared" si="9"/>
        <v>0</v>
      </c>
      <c r="I248" s="236"/>
      <c r="J248" s="236"/>
      <c r="O248" s="252"/>
    </row>
    <row r="249" spans="1:15" s="225" customFormat="1" ht="18.75" customHeight="1" outlineLevel="1">
      <c r="A249" s="232"/>
      <c r="B249" s="223" t="s">
        <v>351</v>
      </c>
      <c r="C249" s="223">
        <v>89401</v>
      </c>
      <c r="D249" s="224" t="s">
        <v>52</v>
      </c>
      <c r="E249" s="222" t="s">
        <v>641</v>
      </c>
      <c r="F249" s="224" t="s">
        <v>62</v>
      </c>
      <c r="G249" s="235">
        <v>27.6</v>
      </c>
      <c r="H249" s="235">
        <f t="shared" si="9"/>
        <v>5.2083240000000002</v>
      </c>
      <c r="I249" s="236">
        <f t="shared" si="10"/>
        <v>6.651029748</v>
      </c>
      <c r="J249" s="236">
        <f t="shared" si="11"/>
        <v>183.5684210448</v>
      </c>
      <c r="O249" s="252">
        <v>4.84</v>
      </c>
    </row>
    <row r="250" spans="1:15" s="225" customFormat="1" ht="18.75" customHeight="1" outlineLevel="1">
      <c r="A250" s="232"/>
      <c r="B250" s="223" t="s">
        <v>352</v>
      </c>
      <c r="C250" s="223">
        <v>89446</v>
      </c>
      <c r="D250" s="224" t="s">
        <v>52</v>
      </c>
      <c r="E250" s="222" t="s">
        <v>225</v>
      </c>
      <c r="F250" s="224" t="s">
        <v>62</v>
      </c>
      <c r="G250" s="235">
        <v>166.9</v>
      </c>
      <c r="H250" s="235">
        <f t="shared" si="9"/>
        <v>3.2175390000000004</v>
      </c>
      <c r="I250" s="236">
        <f t="shared" si="10"/>
        <v>4.1087973030000002</v>
      </c>
      <c r="J250" s="236">
        <f t="shared" si="11"/>
        <v>685.75826987070002</v>
      </c>
      <c r="O250" s="252">
        <v>2.99</v>
      </c>
    </row>
    <row r="251" spans="1:15" s="225" customFormat="1" ht="18.75" customHeight="1" outlineLevel="1">
      <c r="A251" s="232"/>
      <c r="B251" s="223" t="s">
        <v>467</v>
      </c>
      <c r="C251" s="223">
        <v>89449</v>
      </c>
      <c r="D251" s="224" t="s">
        <v>52</v>
      </c>
      <c r="E251" s="222" t="s">
        <v>226</v>
      </c>
      <c r="F251" s="224" t="s">
        <v>62</v>
      </c>
      <c r="G251" s="235">
        <v>81.05</v>
      </c>
      <c r="H251" s="235">
        <f t="shared" si="9"/>
        <v>11.460465000000001</v>
      </c>
      <c r="I251" s="236">
        <f t="shared" si="10"/>
        <v>14.635013805</v>
      </c>
      <c r="J251" s="236">
        <f t="shared" si="11"/>
        <v>1186.16786889525</v>
      </c>
      <c r="O251" s="252">
        <v>10.65</v>
      </c>
    </row>
    <row r="252" spans="1:15" s="225" customFormat="1" ht="18.75" customHeight="1" outlineLevel="1">
      <c r="A252" s="232"/>
      <c r="B252" s="223" t="s">
        <v>468</v>
      </c>
      <c r="C252" s="223">
        <v>89450</v>
      </c>
      <c r="D252" s="224" t="s">
        <v>52</v>
      </c>
      <c r="E252" s="222" t="s">
        <v>227</v>
      </c>
      <c r="F252" s="224" t="s">
        <v>62</v>
      </c>
      <c r="G252" s="235">
        <v>11</v>
      </c>
      <c r="H252" s="235">
        <f t="shared" si="9"/>
        <v>17.508147000000001</v>
      </c>
      <c r="I252" s="236">
        <f t="shared" si="10"/>
        <v>22.357903718999999</v>
      </c>
      <c r="J252" s="236">
        <f t="shared" si="11"/>
        <v>245.93694090899999</v>
      </c>
      <c r="O252" s="252">
        <v>16.27</v>
      </c>
    </row>
    <row r="253" spans="1:15" s="225" customFormat="1" ht="18.75" customHeight="1" outlineLevel="1">
      <c r="A253" s="232"/>
      <c r="B253" s="223" t="s">
        <v>469</v>
      </c>
      <c r="C253" s="223">
        <v>89451</v>
      </c>
      <c r="D253" s="224" t="s">
        <v>52</v>
      </c>
      <c r="E253" s="222" t="s">
        <v>642</v>
      </c>
      <c r="F253" s="224" t="s">
        <v>62</v>
      </c>
      <c r="G253" s="235">
        <v>134.6</v>
      </c>
      <c r="H253" s="235">
        <f t="shared" si="9"/>
        <v>24.384426000000001</v>
      </c>
      <c r="I253" s="236">
        <f t="shared" si="10"/>
        <v>31.138912001999998</v>
      </c>
      <c r="J253" s="236">
        <f t="shared" si="11"/>
        <v>4191.2975554691993</v>
      </c>
      <c r="O253" s="252">
        <v>22.66</v>
      </c>
    </row>
    <row r="254" spans="1:15" s="225" customFormat="1" ht="18.75" customHeight="1" outlineLevel="1">
      <c r="A254" s="232"/>
      <c r="B254" s="223" t="s">
        <v>470</v>
      </c>
      <c r="C254" s="223">
        <v>89452</v>
      </c>
      <c r="D254" s="224" t="s">
        <v>52</v>
      </c>
      <c r="E254" s="222" t="s">
        <v>643</v>
      </c>
      <c r="F254" s="224" t="s">
        <v>62</v>
      </c>
      <c r="G254" s="235">
        <v>54.55</v>
      </c>
      <c r="H254" s="235">
        <f t="shared" si="9"/>
        <v>30.539718000000001</v>
      </c>
      <c r="I254" s="236">
        <f t="shared" si="10"/>
        <v>38.999219885999999</v>
      </c>
      <c r="J254" s="236">
        <f t="shared" si="11"/>
        <v>2127.4074447813</v>
      </c>
      <c r="O254" s="252">
        <v>28.38</v>
      </c>
    </row>
    <row r="255" spans="1:15" s="225" customFormat="1" ht="30" customHeight="1" outlineLevel="1">
      <c r="A255" s="232"/>
      <c r="B255" s="223" t="s">
        <v>471</v>
      </c>
      <c r="C255" s="224">
        <v>94709</v>
      </c>
      <c r="D255" s="224" t="s">
        <v>52</v>
      </c>
      <c r="E255" s="222" t="s">
        <v>645</v>
      </c>
      <c r="F255" s="224" t="s">
        <v>47</v>
      </c>
      <c r="G255" s="235">
        <v>3</v>
      </c>
      <c r="H255" s="235">
        <f t="shared" si="9"/>
        <v>24.556602000000002</v>
      </c>
      <c r="I255" s="236">
        <f t="shared" si="10"/>
        <v>31.358780754000001</v>
      </c>
      <c r="J255" s="236">
        <f t="shared" si="11"/>
        <v>94.076342261999997</v>
      </c>
      <c r="O255" s="252">
        <v>22.82</v>
      </c>
    </row>
    <row r="256" spans="1:15" s="225" customFormat="1" ht="30" customHeight="1" outlineLevel="1">
      <c r="A256" s="232"/>
      <c r="B256" s="223" t="s">
        <v>472</v>
      </c>
      <c r="C256" s="224">
        <v>94713</v>
      </c>
      <c r="D256" s="224" t="s">
        <v>52</v>
      </c>
      <c r="E256" s="222" t="s">
        <v>1032</v>
      </c>
      <c r="F256" s="224" t="s">
        <v>47</v>
      </c>
      <c r="G256" s="235">
        <v>6</v>
      </c>
      <c r="H256" s="235">
        <f t="shared" si="9"/>
        <v>170.98152899999999</v>
      </c>
      <c r="I256" s="236">
        <f t="shared" si="10"/>
        <v>218.34341253299999</v>
      </c>
      <c r="J256" s="236">
        <f t="shared" si="11"/>
        <v>1310.0604751979999</v>
      </c>
      <c r="O256" s="252">
        <v>158.88999999999999</v>
      </c>
    </row>
    <row r="257" spans="1:15" s="225" customFormat="1" ht="30" customHeight="1" outlineLevel="1">
      <c r="A257" s="232"/>
      <c r="B257" s="223" t="s">
        <v>473</v>
      </c>
      <c r="C257" s="224">
        <v>94714</v>
      </c>
      <c r="D257" s="224" t="s">
        <v>52</v>
      </c>
      <c r="E257" s="222" t="s">
        <v>644</v>
      </c>
      <c r="F257" s="224" t="s">
        <v>47</v>
      </c>
      <c r="G257" s="235">
        <v>2</v>
      </c>
      <c r="H257" s="235">
        <f t="shared" si="9"/>
        <v>225.08783700000001</v>
      </c>
      <c r="I257" s="236">
        <f t="shared" si="10"/>
        <v>287.43716784899999</v>
      </c>
      <c r="J257" s="236">
        <f t="shared" si="11"/>
        <v>574.87433569799998</v>
      </c>
      <c r="O257" s="252">
        <v>209.17</v>
      </c>
    </row>
    <row r="258" spans="1:15" s="225" customFormat="1" ht="30" customHeight="1" outlineLevel="1">
      <c r="A258" s="232"/>
      <c r="B258" s="223" t="s">
        <v>474</v>
      </c>
      <c r="C258" s="223">
        <v>89538</v>
      </c>
      <c r="D258" s="224" t="s">
        <v>52</v>
      </c>
      <c r="E258" s="222" t="s">
        <v>646</v>
      </c>
      <c r="F258" s="224" t="s">
        <v>47</v>
      </c>
      <c r="G258" s="235">
        <v>4</v>
      </c>
      <c r="H258" s="235">
        <f t="shared" si="9"/>
        <v>2.8301430000000001</v>
      </c>
      <c r="I258" s="236">
        <f t="shared" si="10"/>
        <v>3.6140926109999998</v>
      </c>
      <c r="J258" s="236">
        <f t="shared" si="11"/>
        <v>14.456370443999999</v>
      </c>
      <c r="O258" s="252">
        <v>2.63</v>
      </c>
    </row>
    <row r="259" spans="1:15" s="225" customFormat="1" ht="30" customHeight="1" outlineLevel="1">
      <c r="A259" s="232"/>
      <c r="B259" s="223" t="s">
        <v>475</v>
      </c>
      <c r="C259" s="223">
        <v>89538</v>
      </c>
      <c r="D259" s="224" t="s">
        <v>52</v>
      </c>
      <c r="E259" s="222" t="s">
        <v>647</v>
      </c>
      <c r="F259" s="224" t="s">
        <v>47</v>
      </c>
      <c r="G259" s="235">
        <v>72</v>
      </c>
      <c r="H259" s="235">
        <f t="shared" si="9"/>
        <v>2.8301430000000001</v>
      </c>
      <c r="I259" s="236">
        <f t="shared" si="10"/>
        <v>3.6140926109999998</v>
      </c>
      <c r="J259" s="236">
        <f t="shared" si="11"/>
        <v>260.21466799199999</v>
      </c>
      <c r="O259" s="252">
        <v>2.63</v>
      </c>
    </row>
    <row r="260" spans="1:15" s="225" customFormat="1" ht="30" customHeight="1" outlineLevel="1">
      <c r="A260" s="232"/>
      <c r="B260" s="223" t="s">
        <v>484</v>
      </c>
      <c r="C260" s="223">
        <v>89596</v>
      </c>
      <c r="D260" s="224" t="s">
        <v>52</v>
      </c>
      <c r="E260" s="222" t="s">
        <v>648</v>
      </c>
      <c r="F260" s="224" t="s">
        <v>47</v>
      </c>
      <c r="G260" s="235">
        <v>40</v>
      </c>
      <c r="H260" s="235">
        <f t="shared" si="9"/>
        <v>7.9846620000000001</v>
      </c>
      <c r="I260" s="236">
        <f t="shared" si="10"/>
        <v>10.196413373999999</v>
      </c>
      <c r="J260" s="236">
        <f t="shared" si="11"/>
        <v>407.85653495999998</v>
      </c>
      <c r="O260" s="252">
        <v>7.42</v>
      </c>
    </row>
    <row r="261" spans="1:15" s="225" customFormat="1" ht="30" customHeight="1" outlineLevel="1">
      <c r="A261" s="232"/>
      <c r="B261" s="223" t="s">
        <v>476</v>
      </c>
      <c r="C261" s="223">
        <v>89613</v>
      </c>
      <c r="D261" s="224" t="s">
        <v>52</v>
      </c>
      <c r="E261" s="222" t="s">
        <v>1033</v>
      </c>
      <c r="F261" s="224" t="s">
        <v>47</v>
      </c>
      <c r="G261" s="235">
        <v>6</v>
      </c>
      <c r="H261" s="235">
        <f t="shared" si="9"/>
        <v>24.470513999999998</v>
      </c>
      <c r="I261" s="236">
        <f t="shared" si="10"/>
        <v>31.248846377999996</v>
      </c>
      <c r="J261" s="236">
        <f t="shared" si="11"/>
        <v>187.49307826799998</v>
      </c>
      <c r="O261" s="252">
        <v>22.74</v>
      </c>
    </row>
    <row r="262" spans="1:15" s="225" customFormat="1" ht="30" customHeight="1" outlineLevel="1">
      <c r="A262" s="232"/>
      <c r="B262" s="223" t="s">
        <v>477</v>
      </c>
      <c r="C262" s="223">
        <v>89616</v>
      </c>
      <c r="D262" s="224" t="s">
        <v>52</v>
      </c>
      <c r="E262" s="222" t="s">
        <v>649</v>
      </c>
      <c r="F262" s="224" t="s">
        <v>47</v>
      </c>
      <c r="G262" s="235">
        <v>2</v>
      </c>
      <c r="H262" s="235">
        <f t="shared" si="9"/>
        <v>34.123131000000001</v>
      </c>
      <c r="I262" s="236">
        <f t="shared" si="10"/>
        <v>43.575238286999998</v>
      </c>
      <c r="J262" s="236">
        <f t="shared" si="11"/>
        <v>87.150476573999995</v>
      </c>
      <c r="O262" s="252">
        <v>31.71</v>
      </c>
    </row>
    <row r="263" spans="1:15" s="225" customFormat="1" ht="18.75" customHeight="1" outlineLevel="1">
      <c r="A263" s="232"/>
      <c r="B263" s="223" t="s">
        <v>478</v>
      </c>
      <c r="C263" s="223" t="s">
        <v>370</v>
      </c>
      <c r="D263" s="224" t="s">
        <v>70</v>
      </c>
      <c r="E263" s="222" t="s">
        <v>650</v>
      </c>
      <c r="F263" s="224" t="s">
        <v>47</v>
      </c>
      <c r="G263" s="235">
        <v>6</v>
      </c>
      <c r="H263" s="235">
        <f t="shared" si="9"/>
        <v>11.083830000000001</v>
      </c>
      <c r="I263" s="236">
        <f t="shared" si="10"/>
        <v>14.15405091</v>
      </c>
      <c r="J263" s="236">
        <f t="shared" si="11"/>
        <v>84.924305459999999</v>
      </c>
      <c r="O263" s="252">
        <v>10.3</v>
      </c>
    </row>
    <row r="264" spans="1:15" s="225" customFormat="1" ht="18.75" customHeight="1" outlineLevel="1">
      <c r="A264" s="232"/>
      <c r="B264" s="223" t="s">
        <v>479</v>
      </c>
      <c r="C264" s="223" t="s">
        <v>372</v>
      </c>
      <c r="D264" s="224" t="s">
        <v>70</v>
      </c>
      <c r="E264" s="222" t="s">
        <v>651</v>
      </c>
      <c r="F264" s="224" t="s">
        <v>47</v>
      </c>
      <c r="G264" s="235">
        <v>2</v>
      </c>
      <c r="H264" s="235">
        <f t="shared" si="9"/>
        <v>27.462072000000003</v>
      </c>
      <c r="I264" s="236">
        <f t="shared" si="10"/>
        <v>35.069065944000002</v>
      </c>
      <c r="J264" s="236">
        <f t="shared" si="11"/>
        <v>70.138131888000004</v>
      </c>
      <c r="O264" s="252">
        <v>25.52</v>
      </c>
    </row>
    <row r="265" spans="1:15" s="225" customFormat="1" ht="18.75" customHeight="1" outlineLevel="1">
      <c r="A265" s="232"/>
      <c r="B265" s="223" t="s">
        <v>480</v>
      </c>
      <c r="C265" s="223" t="s">
        <v>373</v>
      </c>
      <c r="D265" s="224" t="s">
        <v>70</v>
      </c>
      <c r="E265" s="222" t="s">
        <v>652</v>
      </c>
      <c r="F265" s="224" t="s">
        <v>47</v>
      </c>
      <c r="G265" s="235">
        <v>4</v>
      </c>
      <c r="H265" s="235">
        <f t="shared" si="9"/>
        <v>35.855651999999999</v>
      </c>
      <c r="I265" s="236">
        <f t="shared" si="10"/>
        <v>45.787667603999999</v>
      </c>
      <c r="J265" s="236">
        <f t="shared" si="11"/>
        <v>183.150670416</v>
      </c>
      <c r="O265" s="252">
        <v>33.32</v>
      </c>
    </row>
    <row r="266" spans="1:15" s="225" customFormat="1" ht="18.75" customHeight="1" outlineLevel="1">
      <c r="A266" s="232"/>
      <c r="B266" s="223" t="s">
        <v>481</v>
      </c>
      <c r="C266" s="223" t="s">
        <v>368</v>
      </c>
      <c r="D266" s="224" t="s">
        <v>70</v>
      </c>
      <c r="E266" s="222" t="s">
        <v>653</v>
      </c>
      <c r="F266" s="224" t="s">
        <v>47</v>
      </c>
      <c r="G266" s="235">
        <v>30</v>
      </c>
      <c r="H266" s="235">
        <f t="shared" si="9"/>
        <v>7.9093350000000004</v>
      </c>
      <c r="I266" s="236">
        <f t="shared" si="10"/>
        <v>10.100220795</v>
      </c>
      <c r="J266" s="236">
        <f t="shared" si="11"/>
        <v>303.00662384999998</v>
      </c>
      <c r="O266" s="252">
        <v>7.35</v>
      </c>
    </row>
    <row r="267" spans="1:15" s="225" customFormat="1" ht="18.75" customHeight="1" outlineLevel="1">
      <c r="A267" s="232"/>
      <c r="B267" s="223" t="s">
        <v>482</v>
      </c>
      <c r="C267" s="223" t="s">
        <v>369</v>
      </c>
      <c r="D267" s="224" t="s">
        <v>70</v>
      </c>
      <c r="E267" s="222" t="s">
        <v>654</v>
      </c>
      <c r="F267" s="224" t="s">
        <v>47</v>
      </c>
      <c r="G267" s="235">
        <v>1</v>
      </c>
      <c r="H267" s="235">
        <f t="shared" si="9"/>
        <v>10.954698</v>
      </c>
      <c r="I267" s="236">
        <f t="shared" si="10"/>
        <v>13.989149346</v>
      </c>
      <c r="J267" s="236">
        <f t="shared" si="11"/>
        <v>13.989149346</v>
      </c>
      <c r="O267" s="252">
        <v>10.18</v>
      </c>
    </row>
    <row r="268" spans="1:15" s="225" customFormat="1" ht="18.75" customHeight="1" outlineLevel="1">
      <c r="A268" s="232"/>
      <c r="B268" s="223" t="s">
        <v>483</v>
      </c>
      <c r="C268" s="223" t="s">
        <v>371</v>
      </c>
      <c r="D268" s="224" t="s">
        <v>70</v>
      </c>
      <c r="E268" s="222" t="s">
        <v>655</v>
      </c>
      <c r="F268" s="224" t="s">
        <v>47</v>
      </c>
      <c r="G268" s="235">
        <v>5</v>
      </c>
      <c r="H268" s="235">
        <f t="shared" si="9"/>
        <v>25.708029000000003</v>
      </c>
      <c r="I268" s="236">
        <f t="shared" si="10"/>
        <v>32.829153033000004</v>
      </c>
      <c r="J268" s="236">
        <f t="shared" si="11"/>
        <v>164.14576516500003</v>
      </c>
      <c r="O268" s="252">
        <v>23.89</v>
      </c>
    </row>
    <row r="269" spans="1:15" s="225" customFormat="1" ht="18.75" customHeight="1" outlineLevel="1">
      <c r="A269" s="232"/>
      <c r="B269" s="223" t="s">
        <v>485</v>
      </c>
      <c r="C269" s="223">
        <v>89485</v>
      </c>
      <c r="D269" s="224" t="s">
        <v>52</v>
      </c>
      <c r="E269" s="222" t="s">
        <v>656</v>
      </c>
      <c r="F269" s="224" t="s">
        <v>47</v>
      </c>
      <c r="G269" s="235">
        <v>3</v>
      </c>
      <c r="H269" s="235">
        <f t="shared" si="9"/>
        <v>4.3259219999999994</v>
      </c>
      <c r="I269" s="236">
        <f t="shared" si="10"/>
        <v>5.5242023939999987</v>
      </c>
      <c r="J269" s="236">
        <f t="shared" si="11"/>
        <v>16.572607181999995</v>
      </c>
      <c r="O269" s="252">
        <v>4.0199999999999996</v>
      </c>
    </row>
    <row r="270" spans="1:15" s="225" customFormat="1" ht="18.75" customHeight="1" outlineLevel="1">
      <c r="A270" s="232"/>
      <c r="B270" s="223" t="s">
        <v>488</v>
      </c>
      <c r="C270" s="223">
        <v>89502</v>
      </c>
      <c r="D270" s="224" t="s">
        <v>52</v>
      </c>
      <c r="E270" s="222" t="s">
        <v>657</v>
      </c>
      <c r="F270" s="224" t="s">
        <v>47</v>
      </c>
      <c r="G270" s="235">
        <v>2</v>
      </c>
      <c r="H270" s="235">
        <f t="shared" si="9"/>
        <v>10.00773</v>
      </c>
      <c r="I270" s="236">
        <f t="shared" si="10"/>
        <v>12.77987121</v>
      </c>
      <c r="J270" s="236">
        <f t="shared" si="11"/>
        <v>25.559742419999999</v>
      </c>
      <c r="O270" s="252">
        <v>9.3000000000000007</v>
      </c>
    </row>
    <row r="271" spans="1:15" s="225" customFormat="1" ht="18.75" customHeight="1" outlineLevel="1">
      <c r="A271" s="232"/>
      <c r="B271" s="223" t="s">
        <v>489</v>
      </c>
      <c r="C271" s="223">
        <v>89515</v>
      </c>
      <c r="D271" s="224" t="s">
        <v>52</v>
      </c>
      <c r="E271" s="222" t="s">
        <v>658</v>
      </c>
      <c r="F271" s="224" t="s">
        <v>47</v>
      </c>
      <c r="G271" s="235">
        <v>8</v>
      </c>
      <c r="H271" s="235">
        <f t="shared" si="9"/>
        <v>50.36148</v>
      </c>
      <c r="I271" s="236">
        <f t="shared" si="10"/>
        <v>64.311609959999998</v>
      </c>
      <c r="J271" s="236">
        <f t="shared" si="11"/>
        <v>514.49287967999999</v>
      </c>
      <c r="O271" s="252">
        <v>46.8</v>
      </c>
    </row>
    <row r="272" spans="1:15" s="225" customFormat="1" ht="18.75" customHeight="1" outlineLevel="1">
      <c r="A272" s="232"/>
      <c r="B272" s="223" t="s">
        <v>490</v>
      </c>
      <c r="C272" s="223">
        <v>89521</v>
      </c>
      <c r="D272" s="224" t="s">
        <v>52</v>
      </c>
      <c r="E272" s="222" t="s">
        <v>659</v>
      </c>
      <c r="F272" s="224" t="s">
        <v>47</v>
      </c>
      <c r="G272" s="235">
        <v>2</v>
      </c>
      <c r="H272" s="235">
        <f t="shared" ref="H272:H335" si="12">O272*1.0761</f>
        <v>73.357737</v>
      </c>
      <c r="I272" s="236">
        <f t="shared" ref="I272:I335" si="13">H272*1.277</f>
        <v>93.677830148999988</v>
      </c>
      <c r="J272" s="236">
        <f t="shared" ref="J272:J335" si="14">G272*I272</f>
        <v>187.35566029799998</v>
      </c>
      <c r="O272" s="252">
        <v>68.17</v>
      </c>
    </row>
    <row r="273" spans="1:15" s="225" customFormat="1" ht="18.75" customHeight="1" outlineLevel="1">
      <c r="A273" s="232"/>
      <c r="B273" s="223" t="s">
        <v>491</v>
      </c>
      <c r="C273" s="223">
        <v>89358</v>
      </c>
      <c r="D273" s="224" t="s">
        <v>52</v>
      </c>
      <c r="E273" s="222" t="s">
        <v>660</v>
      </c>
      <c r="F273" s="224" t="s">
        <v>47</v>
      </c>
      <c r="G273" s="235">
        <v>4</v>
      </c>
      <c r="H273" s="235">
        <f t="shared" si="12"/>
        <v>5.1329969999999996</v>
      </c>
      <c r="I273" s="236">
        <f t="shared" si="13"/>
        <v>6.5548371689999989</v>
      </c>
      <c r="J273" s="236">
        <f t="shared" si="14"/>
        <v>26.219348675999996</v>
      </c>
      <c r="O273" s="252">
        <v>4.7699999999999996</v>
      </c>
    </row>
    <row r="274" spans="1:15" s="225" customFormat="1" ht="18.75" customHeight="1" outlineLevel="1">
      <c r="A274" s="232"/>
      <c r="B274" s="223" t="s">
        <v>492</v>
      </c>
      <c r="C274" s="223">
        <v>89362</v>
      </c>
      <c r="D274" s="224" t="s">
        <v>52</v>
      </c>
      <c r="E274" s="222" t="s">
        <v>661</v>
      </c>
      <c r="F274" s="224" t="s">
        <v>47</v>
      </c>
      <c r="G274" s="235">
        <v>88</v>
      </c>
      <c r="H274" s="235">
        <f t="shared" si="12"/>
        <v>6.1337700000000002</v>
      </c>
      <c r="I274" s="236">
        <f t="shared" si="13"/>
        <v>7.8328242899999996</v>
      </c>
      <c r="J274" s="236">
        <f t="shared" si="14"/>
        <v>689.28853751999998</v>
      </c>
      <c r="O274" s="252">
        <v>5.7</v>
      </c>
    </row>
    <row r="275" spans="1:15" s="225" customFormat="1" ht="18.75" customHeight="1" outlineLevel="1">
      <c r="A275" s="232"/>
      <c r="B275" s="223" t="s">
        <v>493</v>
      </c>
      <c r="C275" s="223">
        <v>89501</v>
      </c>
      <c r="D275" s="224" t="s">
        <v>52</v>
      </c>
      <c r="E275" s="222" t="s">
        <v>662</v>
      </c>
      <c r="F275" s="224" t="s">
        <v>47</v>
      </c>
      <c r="G275" s="235">
        <v>28</v>
      </c>
      <c r="H275" s="235">
        <f t="shared" si="12"/>
        <v>9.1360890000000001</v>
      </c>
      <c r="I275" s="236">
        <f t="shared" si="13"/>
        <v>11.666785653</v>
      </c>
      <c r="J275" s="236">
        <f t="shared" si="14"/>
        <v>326.66999828399997</v>
      </c>
      <c r="O275" s="252">
        <v>8.49</v>
      </c>
    </row>
    <row r="276" spans="1:15" s="225" customFormat="1" ht="18.75" customHeight="1" outlineLevel="1">
      <c r="A276" s="232"/>
      <c r="B276" s="223" t="s">
        <v>947</v>
      </c>
      <c r="C276" s="223">
        <v>89505</v>
      </c>
      <c r="D276" s="224" t="s">
        <v>52</v>
      </c>
      <c r="E276" s="222" t="s">
        <v>663</v>
      </c>
      <c r="F276" s="224" t="s">
        <v>47</v>
      </c>
      <c r="G276" s="235">
        <v>4</v>
      </c>
      <c r="H276" s="235">
        <f t="shared" si="12"/>
        <v>24.179967000000001</v>
      </c>
      <c r="I276" s="236">
        <f t="shared" si="13"/>
        <v>30.877817859</v>
      </c>
      <c r="J276" s="236">
        <f t="shared" si="14"/>
        <v>123.511271436</v>
      </c>
      <c r="O276" s="252">
        <v>22.47</v>
      </c>
    </row>
    <row r="277" spans="1:15" s="225" customFormat="1" ht="18.75" customHeight="1" outlineLevel="1">
      <c r="A277" s="232"/>
      <c r="B277" s="223" t="s">
        <v>948</v>
      </c>
      <c r="C277" s="223">
        <v>89519</v>
      </c>
      <c r="D277" s="224" t="s">
        <v>52</v>
      </c>
      <c r="E277" s="222" t="s">
        <v>664</v>
      </c>
      <c r="F277" s="224" t="s">
        <v>47</v>
      </c>
      <c r="G277" s="235">
        <v>26</v>
      </c>
      <c r="H277" s="235">
        <f t="shared" si="12"/>
        <v>34.671942000000001</v>
      </c>
      <c r="I277" s="236">
        <f t="shared" si="13"/>
        <v>44.276069933999999</v>
      </c>
      <c r="J277" s="236">
        <f t="shared" si="14"/>
        <v>1151.1778182840001</v>
      </c>
      <c r="O277" s="252">
        <v>32.22</v>
      </c>
    </row>
    <row r="278" spans="1:15" s="225" customFormat="1" ht="18.75" customHeight="1" outlineLevel="1">
      <c r="A278" s="232"/>
      <c r="B278" s="223" t="s">
        <v>949</v>
      </c>
      <c r="C278" s="223">
        <v>89521</v>
      </c>
      <c r="D278" s="224" t="s">
        <v>52</v>
      </c>
      <c r="E278" s="222" t="s">
        <v>665</v>
      </c>
      <c r="F278" s="224" t="s">
        <v>47</v>
      </c>
      <c r="G278" s="235">
        <v>6</v>
      </c>
      <c r="H278" s="235">
        <f t="shared" si="12"/>
        <v>73.357737</v>
      </c>
      <c r="I278" s="236">
        <f t="shared" si="13"/>
        <v>93.677830148999988</v>
      </c>
      <c r="J278" s="236">
        <f t="shared" si="14"/>
        <v>562.06698089399993</v>
      </c>
      <c r="O278" s="252">
        <v>68.17</v>
      </c>
    </row>
    <row r="279" spans="1:15" s="225" customFormat="1" ht="18.75" customHeight="1" outlineLevel="1">
      <c r="A279" s="232"/>
      <c r="B279" s="223" t="s">
        <v>950</v>
      </c>
      <c r="C279" s="223">
        <v>90373</v>
      </c>
      <c r="D279" s="224" t="s">
        <v>52</v>
      </c>
      <c r="E279" s="222" t="s">
        <v>1034</v>
      </c>
      <c r="F279" s="224" t="s">
        <v>47</v>
      </c>
      <c r="G279" s="235">
        <v>47</v>
      </c>
      <c r="H279" s="235">
        <f t="shared" si="12"/>
        <v>9.7817489999999996</v>
      </c>
      <c r="I279" s="236">
        <f t="shared" si="13"/>
        <v>12.491293472999999</v>
      </c>
      <c r="J279" s="236">
        <f t="shared" si="14"/>
        <v>587.09079323099991</v>
      </c>
      <c r="O279" s="252">
        <v>9.09</v>
      </c>
    </row>
    <row r="280" spans="1:15" s="225" customFormat="1" ht="18.75" customHeight="1" outlineLevel="1">
      <c r="A280" s="232"/>
      <c r="B280" s="223" t="s">
        <v>951</v>
      </c>
      <c r="C280" s="223">
        <v>90373</v>
      </c>
      <c r="D280" s="224" t="s">
        <v>52</v>
      </c>
      <c r="E280" s="222" t="s">
        <v>666</v>
      </c>
      <c r="F280" s="224" t="s">
        <v>47</v>
      </c>
      <c r="G280" s="235">
        <v>12</v>
      </c>
      <c r="H280" s="235">
        <f t="shared" si="12"/>
        <v>9.7817489999999996</v>
      </c>
      <c r="I280" s="236">
        <f t="shared" si="13"/>
        <v>12.491293472999999</v>
      </c>
      <c r="J280" s="236">
        <f t="shared" si="14"/>
        <v>149.89552167599999</v>
      </c>
      <c r="O280" s="252">
        <v>9.09</v>
      </c>
    </row>
    <row r="281" spans="1:15" s="225" customFormat="1" ht="18.75" customHeight="1" outlineLevel="1">
      <c r="A281" s="232"/>
      <c r="B281" s="223" t="s">
        <v>952</v>
      </c>
      <c r="C281" s="223">
        <v>89395</v>
      </c>
      <c r="D281" s="224" t="s">
        <v>52</v>
      </c>
      <c r="E281" s="222" t="s">
        <v>667</v>
      </c>
      <c r="F281" s="224" t="s">
        <v>47</v>
      </c>
      <c r="G281" s="235">
        <v>17</v>
      </c>
      <c r="H281" s="235">
        <f t="shared" si="12"/>
        <v>8.5334730000000008</v>
      </c>
      <c r="I281" s="236">
        <f t="shared" si="13"/>
        <v>10.897245021</v>
      </c>
      <c r="J281" s="236">
        <f t="shared" si="14"/>
        <v>185.253165357</v>
      </c>
      <c r="O281" s="252">
        <v>7.93</v>
      </c>
    </row>
    <row r="282" spans="1:15" s="225" customFormat="1" ht="18.75" customHeight="1" outlineLevel="1">
      <c r="A282" s="232"/>
      <c r="B282" s="223" t="s">
        <v>953</v>
      </c>
      <c r="C282" s="223">
        <v>89625</v>
      </c>
      <c r="D282" s="224" t="s">
        <v>52</v>
      </c>
      <c r="E282" s="222" t="s">
        <v>668</v>
      </c>
      <c r="F282" s="224" t="s">
        <v>47</v>
      </c>
      <c r="G282" s="235">
        <v>14</v>
      </c>
      <c r="H282" s="235">
        <f t="shared" si="12"/>
        <v>13.957017000000002</v>
      </c>
      <c r="I282" s="236">
        <f t="shared" si="13"/>
        <v>17.823110709000002</v>
      </c>
      <c r="J282" s="236">
        <f t="shared" si="14"/>
        <v>249.52354992600002</v>
      </c>
      <c r="O282" s="252">
        <v>12.97</v>
      </c>
    </row>
    <row r="283" spans="1:15" s="225" customFormat="1" ht="18.75" customHeight="1" outlineLevel="1">
      <c r="A283" s="232"/>
      <c r="B283" s="223" t="s">
        <v>954</v>
      </c>
      <c r="C283" s="223">
        <v>89629</v>
      </c>
      <c r="D283" s="224" t="s">
        <v>52</v>
      </c>
      <c r="E283" s="222" t="s">
        <v>669</v>
      </c>
      <c r="F283" s="224" t="s">
        <v>47</v>
      </c>
      <c r="G283" s="235">
        <v>7</v>
      </c>
      <c r="H283" s="235">
        <f t="shared" si="12"/>
        <v>49.511361000000001</v>
      </c>
      <c r="I283" s="236">
        <f t="shared" si="13"/>
        <v>63.226007996999996</v>
      </c>
      <c r="J283" s="236">
        <f t="shared" si="14"/>
        <v>442.58205597899996</v>
      </c>
      <c r="O283" s="252">
        <v>46.01</v>
      </c>
    </row>
    <row r="284" spans="1:15" s="225" customFormat="1" ht="18.75" customHeight="1" outlineLevel="1">
      <c r="A284" s="232"/>
      <c r="B284" s="223" t="s">
        <v>955</v>
      </c>
      <c r="C284" s="223">
        <v>89631</v>
      </c>
      <c r="D284" s="224" t="s">
        <v>52</v>
      </c>
      <c r="E284" s="222" t="s">
        <v>670</v>
      </c>
      <c r="F284" s="224" t="s">
        <v>47</v>
      </c>
      <c r="G284" s="235">
        <v>4</v>
      </c>
      <c r="H284" s="235">
        <f t="shared" si="12"/>
        <v>72.163266000000007</v>
      </c>
      <c r="I284" s="236">
        <f t="shared" si="13"/>
        <v>92.152490682000007</v>
      </c>
      <c r="J284" s="236">
        <f t="shared" si="14"/>
        <v>368.60996272800003</v>
      </c>
      <c r="O284" s="252">
        <v>67.06</v>
      </c>
    </row>
    <row r="285" spans="1:15" s="225" customFormat="1" ht="18.75" customHeight="1" outlineLevel="1">
      <c r="A285" s="232"/>
      <c r="B285" s="223" t="s">
        <v>956</v>
      </c>
      <c r="C285" s="223">
        <v>89627</v>
      </c>
      <c r="D285" s="224" t="s">
        <v>52</v>
      </c>
      <c r="E285" s="222" t="s">
        <v>671</v>
      </c>
      <c r="F285" s="224" t="s">
        <v>47</v>
      </c>
      <c r="G285" s="235">
        <v>10</v>
      </c>
      <c r="H285" s="235">
        <f t="shared" si="12"/>
        <v>13.741797</v>
      </c>
      <c r="I285" s="236">
        <f t="shared" si="13"/>
        <v>17.548274768999999</v>
      </c>
      <c r="J285" s="236">
        <f t="shared" si="14"/>
        <v>175.48274769</v>
      </c>
      <c r="O285" s="252">
        <v>12.77</v>
      </c>
    </row>
    <row r="286" spans="1:15" s="225" customFormat="1" ht="18.75" customHeight="1" outlineLevel="1">
      <c r="A286" s="232"/>
      <c r="B286" s="223" t="s">
        <v>957</v>
      </c>
      <c r="C286" s="223">
        <v>89630</v>
      </c>
      <c r="D286" s="224" t="s">
        <v>52</v>
      </c>
      <c r="E286" s="222" t="s">
        <v>672</v>
      </c>
      <c r="F286" s="224" t="s">
        <v>47</v>
      </c>
      <c r="G286" s="235">
        <v>2</v>
      </c>
      <c r="H286" s="235">
        <f t="shared" si="12"/>
        <v>42.796497000000002</v>
      </c>
      <c r="I286" s="236">
        <f t="shared" si="13"/>
        <v>54.651126669</v>
      </c>
      <c r="J286" s="236">
        <f t="shared" si="14"/>
        <v>109.302253338</v>
      </c>
      <c r="O286" s="252">
        <v>39.770000000000003</v>
      </c>
    </row>
    <row r="287" spans="1:15" s="225" customFormat="1" ht="18.75" customHeight="1" outlineLevel="1">
      <c r="A287" s="232"/>
      <c r="B287" s="223" t="s">
        <v>958</v>
      </c>
      <c r="C287" s="223">
        <v>89630</v>
      </c>
      <c r="D287" s="224" t="s">
        <v>52</v>
      </c>
      <c r="E287" s="222" t="s">
        <v>673</v>
      </c>
      <c r="F287" s="224" t="s">
        <v>47</v>
      </c>
      <c r="G287" s="235">
        <v>13</v>
      </c>
      <c r="H287" s="235">
        <f t="shared" si="12"/>
        <v>42.796497000000002</v>
      </c>
      <c r="I287" s="236">
        <f t="shared" si="13"/>
        <v>54.651126669</v>
      </c>
      <c r="J287" s="236">
        <f t="shared" si="14"/>
        <v>710.46464669700003</v>
      </c>
      <c r="O287" s="252">
        <v>39.770000000000003</v>
      </c>
    </row>
    <row r="288" spans="1:15" s="225" customFormat="1" ht="18.75" customHeight="1" outlineLevel="1">
      <c r="A288" s="232"/>
      <c r="B288" s="223" t="s">
        <v>959</v>
      </c>
      <c r="C288" s="223">
        <v>89630</v>
      </c>
      <c r="D288" s="224" t="s">
        <v>52</v>
      </c>
      <c r="E288" s="222" t="s">
        <v>674</v>
      </c>
      <c r="F288" s="224" t="s">
        <v>47</v>
      </c>
      <c r="G288" s="235">
        <v>3</v>
      </c>
      <c r="H288" s="235">
        <f t="shared" si="12"/>
        <v>42.796497000000002</v>
      </c>
      <c r="I288" s="236">
        <f t="shared" si="13"/>
        <v>54.651126669</v>
      </c>
      <c r="J288" s="236">
        <f t="shared" si="14"/>
        <v>163.95338000699999</v>
      </c>
      <c r="O288" s="252">
        <v>39.770000000000003</v>
      </c>
    </row>
    <row r="289" spans="1:15" s="225" customFormat="1" ht="18.75" customHeight="1" outlineLevel="1">
      <c r="A289" s="232"/>
      <c r="B289" s="223" t="s">
        <v>960</v>
      </c>
      <c r="C289" s="223">
        <v>90374</v>
      </c>
      <c r="D289" s="224" t="s">
        <v>52</v>
      </c>
      <c r="E289" s="222" t="s">
        <v>1035</v>
      </c>
      <c r="F289" s="224" t="s">
        <v>47</v>
      </c>
      <c r="G289" s="235">
        <v>9</v>
      </c>
      <c r="H289" s="235">
        <f t="shared" si="12"/>
        <v>14.731809</v>
      </c>
      <c r="I289" s="236">
        <f t="shared" si="13"/>
        <v>18.812520093</v>
      </c>
      <c r="J289" s="236">
        <f t="shared" si="14"/>
        <v>169.31268083699999</v>
      </c>
      <c r="O289" s="252">
        <v>13.69</v>
      </c>
    </row>
    <row r="290" spans="1:15" s="225" customFormat="1" ht="18.75" customHeight="1" outlineLevel="1">
      <c r="A290" s="232"/>
      <c r="B290" s="223" t="s">
        <v>961</v>
      </c>
      <c r="C290" s="223">
        <v>90374</v>
      </c>
      <c r="D290" s="224" t="s">
        <v>52</v>
      </c>
      <c r="E290" s="222" t="s">
        <v>675</v>
      </c>
      <c r="F290" s="224" t="s">
        <v>47</v>
      </c>
      <c r="G290" s="235">
        <v>8</v>
      </c>
      <c r="H290" s="235">
        <f t="shared" si="12"/>
        <v>14.731809</v>
      </c>
      <c r="I290" s="236">
        <f t="shared" si="13"/>
        <v>18.812520093</v>
      </c>
      <c r="J290" s="236">
        <f t="shared" si="14"/>
        <v>150.500160744</v>
      </c>
      <c r="O290" s="252">
        <v>13.69</v>
      </c>
    </row>
    <row r="291" spans="1:15" s="225" customFormat="1" ht="18.75" customHeight="1" outlineLevel="1">
      <c r="A291" s="232"/>
      <c r="B291" s="223" t="s">
        <v>962</v>
      </c>
      <c r="C291" s="223" t="s">
        <v>1111</v>
      </c>
      <c r="D291" s="224" t="s">
        <v>1098</v>
      </c>
      <c r="E291" s="120" t="s">
        <v>676</v>
      </c>
      <c r="F291" s="224" t="s">
        <v>62</v>
      </c>
      <c r="G291" s="235">
        <v>12</v>
      </c>
      <c r="H291" s="235">
        <f t="shared" si="12"/>
        <v>38.707317000000003</v>
      </c>
      <c r="I291" s="236">
        <f t="shared" si="13"/>
        <v>49.429243808999999</v>
      </c>
      <c r="J291" s="236">
        <f t="shared" si="14"/>
        <v>593.15092570799993</v>
      </c>
      <c r="O291" s="252">
        <v>35.97</v>
      </c>
    </row>
    <row r="292" spans="1:15" s="225" customFormat="1" ht="30" customHeight="1" outlineLevel="1">
      <c r="A292" s="232"/>
      <c r="B292" s="223" t="s">
        <v>963</v>
      </c>
      <c r="C292" s="150" t="s">
        <v>1110</v>
      </c>
      <c r="D292" s="224" t="s">
        <v>1098</v>
      </c>
      <c r="E292" s="120" t="s">
        <v>677</v>
      </c>
      <c r="F292" s="224" t="s">
        <v>47</v>
      </c>
      <c r="G292" s="235">
        <v>12</v>
      </c>
      <c r="H292" s="235">
        <f t="shared" si="12"/>
        <v>51.652799999999999</v>
      </c>
      <c r="I292" s="236">
        <f t="shared" si="13"/>
        <v>65.9606256</v>
      </c>
      <c r="J292" s="236">
        <f t="shared" si="14"/>
        <v>791.52750719999995</v>
      </c>
      <c r="O292" s="252">
        <v>48</v>
      </c>
    </row>
    <row r="293" spans="1:15" s="225" customFormat="1" ht="18.75" customHeight="1" outlineLevel="1">
      <c r="A293" s="232"/>
      <c r="B293" s="165" t="s">
        <v>6</v>
      </c>
      <c r="C293" s="223"/>
      <c r="D293" s="214"/>
      <c r="E293" s="139" t="s">
        <v>678</v>
      </c>
      <c r="F293" s="140"/>
      <c r="G293" s="235">
        <v>0</v>
      </c>
      <c r="H293" s="235">
        <f t="shared" si="12"/>
        <v>0</v>
      </c>
      <c r="I293" s="236">
        <f t="shared" si="13"/>
        <v>0</v>
      </c>
      <c r="J293" s="236">
        <f t="shared" si="14"/>
        <v>0</v>
      </c>
      <c r="O293" s="252"/>
    </row>
    <row r="294" spans="1:15" s="225" customFormat="1" ht="18.75" customHeight="1" outlineLevel="1">
      <c r="A294" s="232"/>
      <c r="B294" s="223" t="s">
        <v>353</v>
      </c>
      <c r="C294" s="224">
        <v>94499</v>
      </c>
      <c r="D294" s="224" t="s">
        <v>52</v>
      </c>
      <c r="E294" s="140" t="s">
        <v>1036</v>
      </c>
      <c r="F294" s="224" t="s">
        <v>47</v>
      </c>
      <c r="G294" s="235">
        <v>3</v>
      </c>
      <c r="H294" s="235">
        <f t="shared" si="12"/>
        <v>167.12909100000002</v>
      </c>
      <c r="I294" s="236">
        <f t="shared" si="13"/>
        <v>213.42384920700002</v>
      </c>
      <c r="J294" s="236">
        <f t="shared" si="14"/>
        <v>640.27154762100008</v>
      </c>
      <c r="O294" s="252">
        <v>155.31</v>
      </c>
    </row>
    <row r="295" spans="1:15" s="225" customFormat="1" ht="18.75" customHeight="1" outlineLevel="1">
      <c r="A295" s="232"/>
      <c r="B295" s="223" t="s">
        <v>354</v>
      </c>
      <c r="C295" s="223">
        <v>94500</v>
      </c>
      <c r="D295" s="224" t="s">
        <v>52</v>
      </c>
      <c r="E295" s="140" t="s">
        <v>679</v>
      </c>
      <c r="F295" s="224" t="s">
        <v>47</v>
      </c>
      <c r="G295" s="235">
        <v>1</v>
      </c>
      <c r="H295" s="235">
        <f t="shared" si="12"/>
        <v>197.79794100000001</v>
      </c>
      <c r="I295" s="236">
        <f t="shared" si="13"/>
        <v>252.587970657</v>
      </c>
      <c r="J295" s="236">
        <f t="shared" si="14"/>
        <v>252.587970657</v>
      </c>
      <c r="O295" s="252">
        <v>183.81</v>
      </c>
    </row>
    <row r="296" spans="1:15" s="225" customFormat="1" ht="18.75" customHeight="1" outlineLevel="1">
      <c r="A296" s="232"/>
      <c r="B296" s="223" t="s">
        <v>355</v>
      </c>
      <c r="C296" s="224">
        <v>89986</v>
      </c>
      <c r="D296" s="224" t="s">
        <v>52</v>
      </c>
      <c r="E296" s="140" t="s">
        <v>1037</v>
      </c>
      <c r="F296" s="224" t="s">
        <v>47</v>
      </c>
      <c r="G296" s="235">
        <v>2</v>
      </c>
      <c r="H296" s="235">
        <f t="shared" si="12"/>
        <v>47.509815000000003</v>
      </c>
      <c r="I296" s="236">
        <f t="shared" si="13"/>
        <v>60.670033754999999</v>
      </c>
      <c r="J296" s="236">
        <f t="shared" si="14"/>
        <v>121.34006751</v>
      </c>
      <c r="O296" s="252">
        <v>44.15</v>
      </c>
    </row>
    <row r="297" spans="1:15" s="225" customFormat="1" ht="18.75" customHeight="1" outlineLevel="1">
      <c r="A297" s="232"/>
      <c r="B297" s="223" t="s">
        <v>356</v>
      </c>
      <c r="C297" s="223">
        <v>94794</v>
      </c>
      <c r="D297" s="224" t="s">
        <v>52</v>
      </c>
      <c r="E297" s="140" t="s">
        <v>680</v>
      </c>
      <c r="F297" s="224" t="s">
        <v>47</v>
      </c>
      <c r="G297" s="235">
        <v>8</v>
      </c>
      <c r="H297" s="235">
        <f t="shared" si="12"/>
        <v>103.391688</v>
      </c>
      <c r="I297" s="236">
        <f t="shared" si="13"/>
        <v>132.03118557599998</v>
      </c>
      <c r="J297" s="236">
        <f t="shared" si="14"/>
        <v>1056.2494846079999</v>
      </c>
      <c r="O297" s="252">
        <v>96.08</v>
      </c>
    </row>
    <row r="298" spans="1:15" s="225" customFormat="1" ht="18.75" customHeight="1" outlineLevel="1">
      <c r="A298" s="232"/>
      <c r="B298" s="223" t="s">
        <v>964</v>
      </c>
      <c r="C298" s="224">
        <v>89987</v>
      </c>
      <c r="D298" s="224" t="s">
        <v>52</v>
      </c>
      <c r="E298" s="140" t="s">
        <v>228</v>
      </c>
      <c r="F298" s="224" t="s">
        <v>47</v>
      </c>
      <c r="G298" s="235">
        <v>30</v>
      </c>
      <c r="H298" s="235">
        <f t="shared" si="12"/>
        <v>48.155475000000003</v>
      </c>
      <c r="I298" s="236">
        <f t="shared" si="13"/>
        <v>61.494541575</v>
      </c>
      <c r="J298" s="236">
        <f t="shared" si="14"/>
        <v>1844.83624725</v>
      </c>
      <c r="O298" s="252">
        <v>44.75</v>
      </c>
    </row>
    <row r="299" spans="1:15" s="225" customFormat="1" ht="18.75" customHeight="1" outlineLevel="1">
      <c r="A299" s="232"/>
      <c r="B299" s="223" t="s">
        <v>965</v>
      </c>
      <c r="C299" s="223">
        <v>89985</v>
      </c>
      <c r="D299" s="224" t="s">
        <v>52</v>
      </c>
      <c r="E299" s="140" t="s">
        <v>229</v>
      </c>
      <c r="F299" s="224" t="s">
        <v>47</v>
      </c>
      <c r="G299" s="235">
        <v>6</v>
      </c>
      <c r="H299" s="235">
        <f t="shared" si="12"/>
        <v>49.974083999999998</v>
      </c>
      <c r="I299" s="236">
        <f t="shared" si="13"/>
        <v>63.816905267999992</v>
      </c>
      <c r="J299" s="236">
        <f t="shared" si="14"/>
        <v>382.90143160799994</v>
      </c>
      <c r="O299" s="252">
        <v>46.44</v>
      </c>
    </row>
    <row r="300" spans="1:15" s="225" customFormat="1" ht="18.75" customHeight="1" outlineLevel="1">
      <c r="A300" s="232"/>
      <c r="B300" s="187"/>
      <c r="C300" s="188"/>
      <c r="D300" s="188"/>
      <c r="E300" s="188"/>
      <c r="F300" s="188"/>
      <c r="G300" s="188"/>
      <c r="H300" s="211" t="s">
        <v>139</v>
      </c>
      <c r="I300" s="236"/>
      <c r="J300" s="186">
        <f>SUM(J249:J299)</f>
        <v>25143.424373537247</v>
      </c>
      <c r="O300" s="253" t="s">
        <v>139</v>
      </c>
    </row>
    <row r="301" spans="1:15" s="225" customFormat="1" ht="18.75" customHeight="1">
      <c r="A301" s="232"/>
      <c r="B301" s="232"/>
      <c r="C301" s="232"/>
      <c r="D301" s="232"/>
      <c r="E301" s="149"/>
      <c r="F301" s="232"/>
      <c r="G301" s="170"/>
      <c r="H301" s="235">
        <f t="shared" si="12"/>
        <v>0</v>
      </c>
      <c r="I301" s="236"/>
      <c r="J301" s="236"/>
      <c r="O301" s="250"/>
    </row>
    <row r="302" spans="1:15" s="225" customFormat="1" ht="18.75" customHeight="1">
      <c r="A302" s="232"/>
      <c r="B302" s="163">
        <v>13</v>
      </c>
      <c r="C302" s="163"/>
      <c r="D302" s="163"/>
      <c r="E302" s="159" t="s">
        <v>11</v>
      </c>
      <c r="F302" s="160"/>
      <c r="G302" s="5"/>
      <c r="H302" s="210"/>
      <c r="I302" s="5"/>
      <c r="J302" s="5"/>
      <c r="O302" s="254"/>
    </row>
    <row r="303" spans="1:15" s="225" customFormat="1" ht="18.75" customHeight="1" outlineLevel="1">
      <c r="A303" s="232"/>
      <c r="B303" s="165" t="s">
        <v>22</v>
      </c>
      <c r="C303" s="165"/>
      <c r="D303" s="165"/>
      <c r="E303" s="152" t="s">
        <v>26</v>
      </c>
      <c r="F303" s="150"/>
      <c r="G303" s="2"/>
      <c r="H303" s="235">
        <f t="shared" si="12"/>
        <v>0</v>
      </c>
      <c r="I303" s="236">
        <f t="shared" si="13"/>
        <v>0</v>
      </c>
      <c r="J303" s="236">
        <f t="shared" si="14"/>
        <v>0</v>
      </c>
      <c r="O303" s="252"/>
    </row>
    <row r="304" spans="1:15" s="225" customFormat="1" ht="18.75" customHeight="1" outlineLevel="1">
      <c r="A304" s="232"/>
      <c r="B304" s="223" t="s">
        <v>357</v>
      </c>
      <c r="C304" s="224">
        <v>89848</v>
      </c>
      <c r="D304" s="224" t="s">
        <v>52</v>
      </c>
      <c r="E304" s="120" t="s">
        <v>681</v>
      </c>
      <c r="F304" s="223" t="s">
        <v>62</v>
      </c>
      <c r="G304" s="235">
        <v>246.6</v>
      </c>
      <c r="H304" s="235">
        <f t="shared" si="12"/>
        <v>19.025448000000001</v>
      </c>
      <c r="I304" s="236">
        <f t="shared" si="13"/>
        <v>24.295497095999998</v>
      </c>
      <c r="J304" s="236">
        <f t="shared" si="14"/>
        <v>5991.269583873599</v>
      </c>
      <c r="O304" s="252">
        <v>17.68</v>
      </c>
    </row>
    <row r="305" spans="1:15" s="225" customFormat="1" ht="18.75" customHeight="1" outlineLevel="1">
      <c r="A305" s="232"/>
      <c r="B305" s="223" t="s">
        <v>358</v>
      </c>
      <c r="C305" s="224">
        <v>89849</v>
      </c>
      <c r="D305" s="224" t="s">
        <v>52</v>
      </c>
      <c r="E305" s="222" t="s">
        <v>682</v>
      </c>
      <c r="F305" s="224" t="s">
        <v>62</v>
      </c>
      <c r="G305" s="235">
        <v>3</v>
      </c>
      <c r="H305" s="235">
        <f t="shared" si="12"/>
        <v>34.467483000000001</v>
      </c>
      <c r="I305" s="236">
        <f t="shared" si="13"/>
        <v>44.014975790999998</v>
      </c>
      <c r="J305" s="236">
        <f t="shared" si="14"/>
        <v>132.04492737300001</v>
      </c>
      <c r="O305" s="252">
        <v>32.03</v>
      </c>
    </row>
    <row r="306" spans="1:15" s="225" customFormat="1" ht="18.75" customHeight="1" outlineLevel="1">
      <c r="A306" s="232"/>
      <c r="B306" s="223" t="s">
        <v>359</v>
      </c>
      <c r="C306" s="224">
        <v>89746</v>
      </c>
      <c r="D306" s="224" t="s">
        <v>52</v>
      </c>
      <c r="E306" s="222" t="s">
        <v>683</v>
      </c>
      <c r="F306" s="224" t="s">
        <v>47</v>
      </c>
      <c r="G306" s="235">
        <v>11</v>
      </c>
      <c r="H306" s="235">
        <f t="shared" si="12"/>
        <v>16.292154</v>
      </c>
      <c r="I306" s="236">
        <f t="shared" si="13"/>
        <v>20.805080657999998</v>
      </c>
      <c r="J306" s="236">
        <f t="shared" si="14"/>
        <v>228.85588723799998</v>
      </c>
      <c r="O306" s="252">
        <v>15.14</v>
      </c>
    </row>
    <row r="307" spans="1:15" s="225" customFormat="1" ht="18.75" customHeight="1" outlineLevel="1">
      <c r="A307" s="232"/>
      <c r="B307" s="223" t="s">
        <v>360</v>
      </c>
      <c r="C307" s="224">
        <v>89744</v>
      </c>
      <c r="D307" s="224" t="s">
        <v>52</v>
      </c>
      <c r="E307" s="222" t="s">
        <v>684</v>
      </c>
      <c r="F307" s="224" t="s">
        <v>47</v>
      </c>
      <c r="G307" s="235">
        <v>47</v>
      </c>
      <c r="H307" s="235">
        <f t="shared" si="12"/>
        <v>16.238348999999999</v>
      </c>
      <c r="I307" s="236">
        <f t="shared" si="13"/>
        <v>20.736371672999997</v>
      </c>
      <c r="J307" s="236">
        <f t="shared" si="14"/>
        <v>974.60946863099991</v>
      </c>
      <c r="O307" s="252">
        <v>15.09</v>
      </c>
    </row>
    <row r="308" spans="1:15" s="225" customFormat="1" ht="18.75" customHeight="1" outlineLevel="1">
      <c r="A308" s="232"/>
      <c r="B308" s="223" t="s">
        <v>361</v>
      </c>
      <c r="C308" s="224">
        <v>89567</v>
      </c>
      <c r="D308" s="224" t="s">
        <v>52</v>
      </c>
      <c r="E308" s="222" t="s">
        <v>685</v>
      </c>
      <c r="F308" s="224" t="s">
        <v>47</v>
      </c>
      <c r="G308" s="235">
        <v>4</v>
      </c>
      <c r="H308" s="235">
        <f t="shared" si="12"/>
        <v>46.896438000000003</v>
      </c>
      <c r="I308" s="236">
        <f t="shared" si="13"/>
        <v>59.886751326000002</v>
      </c>
      <c r="J308" s="236">
        <f t="shared" si="14"/>
        <v>239.54700530400001</v>
      </c>
      <c r="O308" s="252">
        <v>43.58</v>
      </c>
    </row>
    <row r="309" spans="1:15" s="225" customFormat="1" ht="18.75" customHeight="1" outlineLevel="1">
      <c r="A309" s="232"/>
      <c r="B309" s="223" t="s">
        <v>362</v>
      </c>
      <c r="C309" s="224">
        <v>89675</v>
      </c>
      <c r="D309" s="224" t="s">
        <v>52</v>
      </c>
      <c r="E309" s="222" t="s">
        <v>1038</v>
      </c>
      <c r="F309" s="224" t="s">
        <v>47</v>
      </c>
      <c r="G309" s="235">
        <v>1</v>
      </c>
      <c r="H309" s="235">
        <f t="shared" si="12"/>
        <v>33.983238</v>
      </c>
      <c r="I309" s="236">
        <f t="shared" si="13"/>
        <v>43.396594925999999</v>
      </c>
      <c r="J309" s="236">
        <f t="shared" si="14"/>
        <v>43.396594925999999</v>
      </c>
      <c r="O309" s="252">
        <v>31.58</v>
      </c>
    </row>
    <row r="310" spans="1:15" s="225" customFormat="1" ht="18.75" customHeight="1" outlineLevel="1">
      <c r="A310" s="232"/>
      <c r="B310" s="214" t="s">
        <v>7</v>
      </c>
      <c r="C310" s="214"/>
      <c r="D310" s="214"/>
      <c r="E310" s="139" t="s">
        <v>12</v>
      </c>
      <c r="F310" s="140"/>
      <c r="G310" s="235"/>
      <c r="H310" s="235">
        <f t="shared" si="12"/>
        <v>0</v>
      </c>
      <c r="I310" s="236"/>
      <c r="J310" s="236"/>
      <c r="O310" s="252"/>
    </row>
    <row r="311" spans="1:15" s="225" customFormat="1" ht="18.75" customHeight="1" outlineLevel="1">
      <c r="A311" s="232"/>
      <c r="B311" s="224" t="s">
        <v>363</v>
      </c>
      <c r="C311" s="224" t="s">
        <v>1112</v>
      </c>
      <c r="D311" s="224" t="s">
        <v>1098</v>
      </c>
      <c r="E311" s="238" t="s">
        <v>686</v>
      </c>
      <c r="F311" s="224" t="s">
        <v>47</v>
      </c>
      <c r="G311" s="235">
        <v>11</v>
      </c>
      <c r="H311" s="235">
        <f t="shared" si="12"/>
        <v>34.97325</v>
      </c>
      <c r="I311" s="236">
        <f t="shared" si="13"/>
        <v>44.66084025</v>
      </c>
      <c r="J311" s="236">
        <f t="shared" si="14"/>
        <v>491.26924274999999</v>
      </c>
      <c r="O311" s="252">
        <v>32.5</v>
      </c>
    </row>
    <row r="312" spans="1:15" s="225" customFormat="1" ht="18.75" customHeight="1" outlineLevel="1">
      <c r="A312" s="232"/>
      <c r="B312" s="224" t="s">
        <v>364</v>
      </c>
      <c r="C312" s="224">
        <v>72286</v>
      </c>
      <c r="D312" s="224" t="s">
        <v>52</v>
      </c>
      <c r="E312" s="238" t="s">
        <v>687</v>
      </c>
      <c r="F312" s="224" t="s">
        <v>47</v>
      </c>
      <c r="G312" s="235">
        <v>9</v>
      </c>
      <c r="H312" s="235">
        <f t="shared" si="12"/>
        <v>138.31113300000001</v>
      </c>
      <c r="I312" s="236">
        <f t="shared" si="13"/>
        <v>176.62331684099999</v>
      </c>
      <c r="J312" s="236">
        <f t="shared" si="14"/>
        <v>1589.6098515689998</v>
      </c>
      <c r="O312" s="252">
        <v>128.53</v>
      </c>
    </row>
    <row r="313" spans="1:15" s="225" customFormat="1" ht="18.75" customHeight="1" outlineLevel="1">
      <c r="A313" s="232"/>
      <c r="B313" s="187"/>
      <c r="C313" s="188"/>
      <c r="D313" s="188"/>
      <c r="E313" s="188"/>
      <c r="F313" s="188"/>
      <c r="G313" s="188"/>
      <c r="H313" s="211" t="s">
        <v>139</v>
      </c>
      <c r="I313" s="236"/>
      <c r="J313" s="186">
        <f>SUM(J304:J312)</f>
        <v>9690.6025616645984</v>
      </c>
      <c r="O313" s="253" t="s">
        <v>139</v>
      </c>
    </row>
    <row r="314" spans="1:15" s="225" customFormat="1" ht="18.75" customHeight="1">
      <c r="A314" s="232"/>
      <c r="B314" s="232"/>
      <c r="C314" s="232"/>
      <c r="D314" s="232"/>
      <c r="E314" s="149"/>
      <c r="F314" s="232"/>
      <c r="G314" s="170"/>
      <c r="H314" s="235">
        <f t="shared" si="12"/>
        <v>0</v>
      </c>
      <c r="I314" s="236"/>
      <c r="J314" s="236"/>
      <c r="O314" s="250"/>
    </row>
    <row r="315" spans="1:15" s="225" customFormat="1" ht="18.75" customHeight="1">
      <c r="A315" s="232"/>
      <c r="B315" s="164">
        <v>14</v>
      </c>
      <c r="C315" s="164"/>
      <c r="D315" s="164"/>
      <c r="E315" s="146" t="s">
        <v>27</v>
      </c>
      <c r="F315" s="146"/>
      <c r="G315" s="210"/>
      <c r="H315" s="210"/>
      <c r="I315" s="210"/>
      <c r="J315" s="210"/>
      <c r="O315" s="251"/>
    </row>
    <row r="316" spans="1:15" s="225" customFormat="1" ht="18.75" customHeight="1" outlineLevel="1">
      <c r="A316" s="232"/>
      <c r="B316" s="224" t="s">
        <v>8</v>
      </c>
      <c r="C316" s="224">
        <v>89714</v>
      </c>
      <c r="D316" s="224" t="s">
        <v>52</v>
      </c>
      <c r="E316" s="222" t="s">
        <v>688</v>
      </c>
      <c r="F316" s="224" t="s">
        <v>62</v>
      </c>
      <c r="G316" s="235">
        <v>149.30000000000001</v>
      </c>
      <c r="H316" s="235">
        <f t="shared" si="12"/>
        <v>37.114689000000006</v>
      </c>
      <c r="I316" s="236">
        <f t="shared" si="13"/>
        <v>47.395457853000003</v>
      </c>
      <c r="J316" s="236">
        <f t="shared" si="14"/>
        <v>7076.1418574529007</v>
      </c>
      <c r="O316" s="252">
        <v>34.49</v>
      </c>
    </row>
    <row r="317" spans="1:15" s="225" customFormat="1" ht="18.75" customHeight="1" outlineLevel="1">
      <c r="A317" s="232"/>
      <c r="B317" s="224" t="s">
        <v>10</v>
      </c>
      <c r="C317" s="224">
        <v>89711</v>
      </c>
      <c r="D317" s="224" t="s">
        <v>52</v>
      </c>
      <c r="E317" s="222" t="s">
        <v>689</v>
      </c>
      <c r="F317" s="224" t="s">
        <v>62</v>
      </c>
      <c r="G317" s="235">
        <v>115.3</v>
      </c>
      <c r="H317" s="235">
        <f t="shared" si="12"/>
        <v>13.12842</v>
      </c>
      <c r="I317" s="236">
        <f t="shared" si="13"/>
        <v>16.764992339999999</v>
      </c>
      <c r="J317" s="236">
        <f t="shared" si="14"/>
        <v>1933.0036168019999</v>
      </c>
      <c r="O317" s="252">
        <v>12.2</v>
      </c>
    </row>
    <row r="318" spans="1:15" s="225" customFormat="1" ht="18.75" customHeight="1" outlineLevel="1">
      <c r="A318" s="232"/>
      <c r="B318" s="224" t="s">
        <v>230</v>
      </c>
      <c r="C318" s="224">
        <v>89712</v>
      </c>
      <c r="D318" s="224" t="s">
        <v>52</v>
      </c>
      <c r="E318" s="222" t="s">
        <v>690</v>
      </c>
      <c r="F318" s="224" t="s">
        <v>62</v>
      </c>
      <c r="G318" s="235">
        <v>176.95</v>
      </c>
      <c r="H318" s="235">
        <f t="shared" si="12"/>
        <v>19.26219</v>
      </c>
      <c r="I318" s="236">
        <f t="shared" si="13"/>
        <v>24.597816630000001</v>
      </c>
      <c r="J318" s="236">
        <f t="shared" si="14"/>
        <v>4352.5836526784997</v>
      </c>
      <c r="O318" s="252">
        <v>17.899999999999999</v>
      </c>
    </row>
    <row r="319" spans="1:15" s="225" customFormat="1" ht="18.75" customHeight="1" outlineLevel="1">
      <c r="A319" s="232"/>
      <c r="B319" s="224" t="s">
        <v>231</v>
      </c>
      <c r="C319" s="224">
        <v>89511</v>
      </c>
      <c r="D319" s="224" t="s">
        <v>52</v>
      </c>
      <c r="E319" s="222" t="s">
        <v>691</v>
      </c>
      <c r="F319" s="224" t="s">
        <v>62</v>
      </c>
      <c r="G319" s="235">
        <v>65.7</v>
      </c>
      <c r="H319" s="235">
        <f t="shared" si="12"/>
        <v>13.12842</v>
      </c>
      <c r="I319" s="236">
        <f t="shared" si="13"/>
        <v>16.764992339999999</v>
      </c>
      <c r="J319" s="236">
        <f t="shared" si="14"/>
        <v>1101.459996738</v>
      </c>
      <c r="O319" s="252">
        <v>12.2</v>
      </c>
    </row>
    <row r="320" spans="1:15" s="225" customFormat="1" ht="18.75" customHeight="1" outlineLevel="1">
      <c r="A320" s="232"/>
      <c r="B320" s="224" t="s">
        <v>1051</v>
      </c>
      <c r="C320" s="224">
        <v>90375</v>
      </c>
      <c r="D320" s="224" t="s">
        <v>52</v>
      </c>
      <c r="E320" s="222" t="s">
        <v>692</v>
      </c>
      <c r="F320" s="224" t="s">
        <v>47</v>
      </c>
      <c r="G320" s="235">
        <v>25</v>
      </c>
      <c r="H320" s="235">
        <f t="shared" si="12"/>
        <v>6.2844240000000005</v>
      </c>
      <c r="I320" s="236">
        <f t="shared" si="13"/>
        <v>8.025209448</v>
      </c>
      <c r="J320" s="236">
        <f t="shared" si="14"/>
        <v>200.63023620000001</v>
      </c>
      <c r="O320" s="252">
        <v>5.84</v>
      </c>
    </row>
    <row r="321" spans="1:15" s="225" customFormat="1" ht="18.75" customHeight="1" outlineLevel="1">
      <c r="A321" s="232"/>
      <c r="B321" s="224" t="s">
        <v>147</v>
      </c>
      <c r="C321" s="224">
        <v>89746</v>
      </c>
      <c r="D321" s="224" t="s">
        <v>52</v>
      </c>
      <c r="E321" s="222" t="s">
        <v>693</v>
      </c>
      <c r="F321" s="224" t="s">
        <v>47</v>
      </c>
      <c r="G321" s="235">
        <v>6</v>
      </c>
      <c r="H321" s="235">
        <f t="shared" si="12"/>
        <v>16.292154</v>
      </c>
      <c r="I321" s="236">
        <f t="shared" si="13"/>
        <v>20.805080657999998</v>
      </c>
      <c r="J321" s="236">
        <f t="shared" si="14"/>
        <v>124.83048394799999</v>
      </c>
      <c r="O321" s="252">
        <v>15.14</v>
      </c>
    </row>
    <row r="322" spans="1:15" s="225" customFormat="1" ht="18.75" customHeight="1" outlineLevel="1">
      <c r="A322" s="232"/>
      <c r="B322" s="224" t="s">
        <v>148</v>
      </c>
      <c r="C322" s="224">
        <v>89739</v>
      </c>
      <c r="D322" s="224" t="s">
        <v>52</v>
      </c>
      <c r="E322" s="222" t="s">
        <v>694</v>
      </c>
      <c r="F322" s="224" t="s">
        <v>47</v>
      </c>
      <c r="G322" s="235">
        <v>7</v>
      </c>
      <c r="H322" s="235">
        <f t="shared" si="12"/>
        <v>13.053093000000002</v>
      </c>
      <c r="I322" s="236">
        <f t="shared" si="13"/>
        <v>16.668799761000002</v>
      </c>
      <c r="J322" s="236">
        <f t="shared" si="14"/>
        <v>116.68159832700002</v>
      </c>
      <c r="O322" s="252">
        <v>12.13</v>
      </c>
    </row>
    <row r="323" spans="1:15" s="225" customFormat="1" ht="18.75" customHeight="1" outlineLevel="1">
      <c r="A323" s="232"/>
      <c r="B323" s="224" t="s">
        <v>149</v>
      </c>
      <c r="C323" s="224">
        <v>89732</v>
      </c>
      <c r="D323" s="224" t="s">
        <v>52</v>
      </c>
      <c r="E323" s="222" t="s">
        <v>695</v>
      </c>
      <c r="F323" s="224" t="s">
        <v>47</v>
      </c>
      <c r="G323" s="235">
        <v>33</v>
      </c>
      <c r="H323" s="235">
        <f t="shared" si="12"/>
        <v>7.6941150000000009</v>
      </c>
      <c r="I323" s="236">
        <f t="shared" si="13"/>
        <v>9.8253848550000011</v>
      </c>
      <c r="J323" s="236">
        <f t="shared" si="14"/>
        <v>324.23770021500002</v>
      </c>
      <c r="O323" s="252">
        <v>7.15</v>
      </c>
    </row>
    <row r="324" spans="1:15" s="225" customFormat="1" ht="18.75" customHeight="1" outlineLevel="1">
      <c r="A324" s="232"/>
      <c r="B324" s="224" t="s">
        <v>150</v>
      </c>
      <c r="C324" s="224">
        <v>89726</v>
      </c>
      <c r="D324" s="224" t="s">
        <v>52</v>
      </c>
      <c r="E324" s="222" t="s">
        <v>696</v>
      </c>
      <c r="F324" s="224" t="s">
        <v>47</v>
      </c>
      <c r="G324" s="235">
        <v>32</v>
      </c>
      <c r="H324" s="235">
        <f t="shared" si="12"/>
        <v>6.1552920000000002</v>
      </c>
      <c r="I324" s="236">
        <f t="shared" si="13"/>
        <v>7.860307884</v>
      </c>
      <c r="J324" s="236">
        <f t="shared" si="14"/>
        <v>251.529852288</v>
      </c>
      <c r="O324" s="252">
        <v>5.72</v>
      </c>
    </row>
    <row r="325" spans="1:15" s="225" customFormat="1" ht="18.75" customHeight="1" outlineLevel="1">
      <c r="A325" s="232"/>
      <c r="B325" s="224" t="s">
        <v>151</v>
      </c>
      <c r="C325" s="224">
        <v>89744</v>
      </c>
      <c r="D325" s="224" t="s">
        <v>52</v>
      </c>
      <c r="E325" s="222" t="s">
        <v>697</v>
      </c>
      <c r="F325" s="224" t="s">
        <v>47</v>
      </c>
      <c r="G325" s="235">
        <v>12</v>
      </c>
      <c r="H325" s="235">
        <f t="shared" si="12"/>
        <v>16.238348999999999</v>
      </c>
      <c r="I325" s="236">
        <f t="shared" si="13"/>
        <v>20.736371672999997</v>
      </c>
      <c r="J325" s="236">
        <f t="shared" si="14"/>
        <v>248.83646007599998</v>
      </c>
      <c r="O325" s="252">
        <v>15.09</v>
      </c>
    </row>
    <row r="326" spans="1:15" s="225" customFormat="1" ht="18.75" customHeight="1" outlineLevel="1">
      <c r="A326" s="232"/>
      <c r="B326" s="224" t="s">
        <v>152</v>
      </c>
      <c r="C326" s="224">
        <v>89522</v>
      </c>
      <c r="D326" s="224" t="s">
        <v>52</v>
      </c>
      <c r="E326" s="222" t="s">
        <v>698</v>
      </c>
      <c r="F326" s="224" t="s">
        <v>47</v>
      </c>
      <c r="G326" s="235">
        <v>28</v>
      </c>
      <c r="H326" s="235">
        <f t="shared" si="12"/>
        <v>17.153034000000002</v>
      </c>
      <c r="I326" s="236">
        <f t="shared" si="13"/>
        <v>21.904424418000001</v>
      </c>
      <c r="J326" s="236">
        <f t="shared" si="14"/>
        <v>613.32388370400008</v>
      </c>
      <c r="O326" s="252">
        <v>15.94</v>
      </c>
    </row>
    <row r="327" spans="1:15" s="225" customFormat="1" ht="18.75" customHeight="1" outlineLevel="1">
      <c r="A327" s="232"/>
      <c r="B327" s="224" t="s">
        <v>153</v>
      </c>
      <c r="C327" s="224">
        <v>89731</v>
      </c>
      <c r="D327" s="224" t="s">
        <v>52</v>
      </c>
      <c r="E327" s="222" t="s">
        <v>699</v>
      </c>
      <c r="F327" s="224" t="s">
        <v>47</v>
      </c>
      <c r="G327" s="235">
        <v>18</v>
      </c>
      <c r="H327" s="235">
        <f t="shared" si="12"/>
        <v>7.1883480000000004</v>
      </c>
      <c r="I327" s="236">
        <f t="shared" si="13"/>
        <v>9.1795203959999991</v>
      </c>
      <c r="J327" s="236">
        <f t="shared" si="14"/>
        <v>165.23136712799999</v>
      </c>
      <c r="O327" s="252">
        <v>6.68</v>
      </c>
    </row>
    <row r="328" spans="1:15" s="225" customFormat="1" ht="18.75" customHeight="1" outlineLevel="1">
      <c r="A328" s="232"/>
      <c r="B328" s="224" t="s">
        <v>154</v>
      </c>
      <c r="C328" s="224">
        <v>89724</v>
      </c>
      <c r="D328" s="224" t="s">
        <v>52</v>
      </c>
      <c r="E328" s="222" t="s">
        <v>700</v>
      </c>
      <c r="F328" s="224" t="s">
        <v>47</v>
      </c>
      <c r="G328" s="235">
        <v>106</v>
      </c>
      <c r="H328" s="235">
        <f t="shared" si="12"/>
        <v>5.4450659999999997</v>
      </c>
      <c r="I328" s="236">
        <f t="shared" si="13"/>
        <v>6.9533492819999996</v>
      </c>
      <c r="J328" s="236">
        <f t="shared" si="14"/>
        <v>737.05502389200001</v>
      </c>
      <c r="O328" s="252">
        <v>5.0599999999999996</v>
      </c>
    </row>
    <row r="329" spans="1:15" s="225" customFormat="1" ht="18.75" customHeight="1" outlineLevel="1">
      <c r="A329" s="232"/>
      <c r="B329" s="224" t="s">
        <v>155</v>
      </c>
      <c r="C329" s="224">
        <v>89569</v>
      </c>
      <c r="D329" s="224" t="s">
        <v>52</v>
      </c>
      <c r="E329" s="222" t="s">
        <v>701</v>
      </c>
      <c r="F329" s="224" t="s">
        <v>47</v>
      </c>
      <c r="G329" s="235">
        <v>14</v>
      </c>
      <c r="H329" s="235">
        <f t="shared" si="12"/>
        <v>45.400658999999997</v>
      </c>
      <c r="I329" s="236">
        <f t="shared" si="13"/>
        <v>57.976641542999992</v>
      </c>
      <c r="J329" s="236">
        <f t="shared" si="14"/>
        <v>811.67298160199994</v>
      </c>
      <c r="O329" s="252">
        <v>42.19</v>
      </c>
    </row>
    <row r="330" spans="1:15" s="225" customFormat="1" ht="18.75" customHeight="1" outlineLevel="1">
      <c r="A330" s="232"/>
      <c r="B330" s="224" t="s">
        <v>156</v>
      </c>
      <c r="C330" s="224">
        <v>89861</v>
      </c>
      <c r="D330" s="224" t="s">
        <v>52</v>
      </c>
      <c r="E330" s="222" t="s">
        <v>702</v>
      </c>
      <c r="F330" s="224" t="s">
        <v>47</v>
      </c>
      <c r="G330" s="235">
        <v>8</v>
      </c>
      <c r="H330" s="235">
        <f t="shared" si="12"/>
        <v>30.195366</v>
      </c>
      <c r="I330" s="236">
        <f t="shared" si="13"/>
        <v>38.559482381999999</v>
      </c>
      <c r="J330" s="236">
        <f t="shared" si="14"/>
        <v>308.47585905599999</v>
      </c>
      <c r="O330" s="252">
        <v>28.06</v>
      </c>
    </row>
    <row r="331" spans="1:15" s="225" customFormat="1" ht="18.75" customHeight="1" outlineLevel="1">
      <c r="A331" s="232"/>
      <c r="B331" s="224" t="s">
        <v>157</v>
      </c>
      <c r="C331" s="224">
        <v>89685</v>
      </c>
      <c r="D331" s="224" t="s">
        <v>52</v>
      </c>
      <c r="E331" s="222" t="s">
        <v>703</v>
      </c>
      <c r="F331" s="224" t="s">
        <v>47</v>
      </c>
      <c r="G331" s="235">
        <v>1</v>
      </c>
      <c r="H331" s="235">
        <f t="shared" si="12"/>
        <v>29.495901000000003</v>
      </c>
      <c r="I331" s="236">
        <f t="shared" si="13"/>
        <v>37.666265577000004</v>
      </c>
      <c r="J331" s="236">
        <f t="shared" si="14"/>
        <v>37.666265577000004</v>
      </c>
      <c r="O331" s="252">
        <v>27.41</v>
      </c>
    </row>
    <row r="332" spans="1:15" s="225" customFormat="1" ht="18.75" customHeight="1" outlineLevel="1">
      <c r="A332" s="232"/>
      <c r="B332" s="224" t="s">
        <v>210</v>
      </c>
      <c r="C332" s="224">
        <v>89785</v>
      </c>
      <c r="D332" s="224" t="s">
        <v>52</v>
      </c>
      <c r="E332" s="222" t="s">
        <v>1039</v>
      </c>
      <c r="F332" s="224" t="s">
        <v>47</v>
      </c>
      <c r="G332" s="235">
        <v>9</v>
      </c>
      <c r="H332" s="235">
        <f t="shared" si="12"/>
        <v>13.623426</v>
      </c>
      <c r="I332" s="236">
        <f t="shared" si="13"/>
        <v>17.397115002</v>
      </c>
      <c r="J332" s="236">
        <f t="shared" si="14"/>
        <v>156.57403501799999</v>
      </c>
      <c r="O332" s="252">
        <v>12.66</v>
      </c>
    </row>
    <row r="333" spans="1:15" s="225" customFormat="1" ht="18.75" customHeight="1" outlineLevel="1">
      <c r="A333" s="232"/>
      <c r="B333" s="224" t="s">
        <v>211</v>
      </c>
      <c r="C333" s="224">
        <v>89557</v>
      </c>
      <c r="D333" s="224" t="s">
        <v>52</v>
      </c>
      <c r="E333" s="222" t="s">
        <v>704</v>
      </c>
      <c r="F333" s="224" t="s">
        <v>47</v>
      </c>
      <c r="G333" s="235">
        <v>1</v>
      </c>
      <c r="H333" s="235">
        <f t="shared" si="12"/>
        <v>16.270631999999999</v>
      </c>
      <c r="I333" s="236">
        <f t="shared" si="13"/>
        <v>20.777597063999998</v>
      </c>
      <c r="J333" s="236">
        <f t="shared" si="14"/>
        <v>20.777597063999998</v>
      </c>
      <c r="O333" s="252">
        <v>15.12</v>
      </c>
    </row>
    <row r="334" spans="1:15" s="225" customFormat="1" ht="18.75" customHeight="1" outlineLevel="1">
      <c r="A334" s="232"/>
      <c r="B334" s="224" t="s">
        <v>213</v>
      </c>
      <c r="C334" s="224">
        <v>89696</v>
      </c>
      <c r="D334" s="224" t="s">
        <v>52</v>
      </c>
      <c r="E334" s="222" t="s">
        <v>708</v>
      </c>
      <c r="F334" s="224" t="s">
        <v>47</v>
      </c>
      <c r="G334" s="235">
        <v>4</v>
      </c>
      <c r="H334" s="235">
        <f t="shared" si="12"/>
        <v>31.432881000000002</v>
      </c>
      <c r="I334" s="236">
        <f t="shared" si="13"/>
        <v>40.139789037</v>
      </c>
      <c r="J334" s="236">
        <f t="shared" si="14"/>
        <v>160.559156148</v>
      </c>
      <c r="O334" s="252">
        <v>29.21</v>
      </c>
    </row>
    <row r="335" spans="1:15" s="225" customFormat="1" ht="18.75" customHeight="1" outlineLevel="1">
      <c r="A335" s="232"/>
      <c r="B335" s="224" t="s">
        <v>232</v>
      </c>
      <c r="C335" s="224">
        <v>89696</v>
      </c>
      <c r="D335" s="224" t="s">
        <v>52</v>
      </c>
      <c r="E335" s="222" t="s">
        <v>710</v>
      </c>
      <c r="F335" s="224" t="s">
        <v>47</v>
      </c>
      <c r="G335" s="235">
        <v>12</v>
      </c>
      <c r="H335" s="235">
        <f t="shared" si="12"/>
        <v>31.432881000000002</v>
      </c>
      <c r="I335" s="236">
        <f t="shared" si="13"/>
        <v>40.139789037</v>
      </c>
      <c r="J335" s="236">
        <f t="shared" si="14"/>
        <v>481.677468444</v>
      </c>
      <c r="O335" s="252">
        <v>29.21</v>
      </c>
    </row>
    <row r="336" spans="1:15" s="225" customFormat="1" ht="18.75" customHeight="1" outlineLevel="1">
      <c r="A336" s="232"/>
      <c r="B336" s="224" t="s">
        <v>1052</v>
      </c>
      <c r="C336" s="224">
        <v>89784</v>
      </c>
      <c r="D336" s="224" t="s">
        <v>52</v>
      </c>
      <c r="E336" s="222" t="s">
        <v>712</v>
      </c>
      <c r="F336" s="224" t="s">
        <v>47</v>
      </c>
      <c r="G336" s="235">
        <v>13</v>
      </c>
      <c r="H336" s="235">
        <f t="shared" ref="H336:H399" si="15">O336*1.0761</f>
        <v>12.837873</v>
      </c>
      <c r="I336" s="236">
        <f t="shared" ref="I336:I399" si="16">H336*1.277</f>
        <v>16.393963821</v>
      </c>
      <c r="J336" s="236">
        <f t="shared" ref="J336:J399" si="17">G336*I336</f>
        <v>213.121529673</v>
      </c>
      <c r="O336" s="252">
        <v>11.93</v>
      </c>
    </row>
    <row r="337" spans="1:15" s="225" customFormat="1" ht="18.75" customHeight="1" outlineLevel="1">
      <c r="A337" s="232"/>
      <c r="B337" s="224" t="s">
        <v>1053</v>
      </c>
      <c r="C337" s="224">
        <v>89687</v>
      </c>
      <c r="D337" s="224" t="s">
        <v>52</v>
      </c>
      <c r="E337" s="222" t="s">
        <v>714</v>
      </c>
      <c r="F337" s="224" t="s">
        <v>47</v>
      </c>
      <c r="G337" s="235">
        <v>1</v>
      </c>
      <c r="H337" s="235">
        <f t="shared" si="15"/>
        <v>24.42747</v>
      </c>
      <c r="I337" s="236">
        <f t="shared" si="16"/>
        <v>31.193879189999997</v>
      </c>
      <c r="J337" s="236">
        <f t="shared" si="17"/>
        <v>31.193879189999997</v>
      </c>
      <c r="O337" s="252">
        <v>22.7</v>
      </c>
    </row>
    <row r="338" spans="1:15" s="225" customFormat="1" ht="18.75" customHeight="1" outlineLevel="1">
      <c r="A338" s="232"/>
      <c r="B338" s="224" t="s">
        <v>1054</v>
      </c>
      <c r="C338" s="224">
        <v>89623</v>
      </c>
      <c r="D338" s="224" t="s">
        <v>52</v>
      </c>
      <c r="E338" s="222" t="s">
        <v>1040</v>
      </c>
      <c r="F338" s="224" t="s">
        <v>47</v>
      </c>
      <c r="G338" s="235">
        <v>12</v>
      </c>
      <c r="H338" s="235">
        <f t="shared" si="15"/>
        <v>11.481987</v>
      </c>
      <c r="I338" s="236">
        <f t="shared" si="16"/>
        <v>14.662497398999999</v>
      </c>
      <c r="J338" s="236">
        <f t="shared" si="17"/>
        <v>175.94996878799998</v>
      </c>
      <c r="O338" s="252">
        <v>10.67</v>
      </c>
    </row>
    <row r="339" spans="1:15" s="225" customFormat="1" ht="18.75" customHeight="1" outlineLevel="1">
      <c r="A339" s="232"/>
      <c r="B339" s="224" t="s">
        <v>705</v>
      </c>
      <c r="C339" s="224">
        <v>89707</v>
      </c>
      <c r="D339" s="224" t="s">
        <v>52</v>
      </c>
      <c r="E339" s="222" t="s">
        <v>715</v>
      </c>
      <c r="F339" s="224" t="s">
        <v>47</v>
      </c>
      <c r="G339" s="235">
        <v>19</v>
      </c>
      <c r="H339" s="235">
        <f t="shared" si="15"/>
        <v>20.811774</v>
      </c>
      <c r="I339" s="236">
        <f t="shared" si="16"/>
        <v>26.576635397999997</v>
      </c>
      <c r="J339" s="236">
        <f t="shared" si="17"/>
        <v>504.95607256199992</v>
      </c>
      <c r="O339" s="252">
        <v>19.34</v>
      </c>
    </row>
    <row r="340" spans="1:15" s="225" customFormat="1" ht="18.75" customHeight="1" outlineLevel="1">
      <c r="A340" s="232"/>
      <c r="B340" s="224" t="s">
        <v>706</v>
      </c>
      <c r="C340" s="224" t="s">
        <v>196</v>
      </c>
      <c r="D340" s="224" t="s">
        <v>52</v>
      </c>
      <c r="E340" s="222" t="s">
        <v>717</v>
      </c>
      <c r="F340" s="224" t="s">
        <v>47</v>
      </c>
      <c r="G340" s="235">
        <v>4</v>
      </c>
      <c r="H340" s="235">
        <f t="shared" si="15"/>
        <v>111.33330599999999</v>
      </c>
      <c r="I340" s="236">
        <f t="shared" si="16"/>
        <v>142.17263176199998</v>
      </c>
      <c r="J340" s="236">
        <f t="shared" si="17"/>
        <v>568.69052704799992</v>
      </c>
      <c r="O340" s="252">
        <v>103.46</v>
      </c>
    </row>
    <row r="341" spans="1:15" s="225" customFormat="1" ht="18.75" customHeight="1" outlineLevel="1">
      <c r="A341" s="232"/>
      <c r="B341" s="224" t="s">
        <v>1055</v>
      </c>
      <c r="C341" s="224">
        <v>72289</v>
      </c>
      <c r="D341" s="224" t="s">
        <v>52</v>
      </c>
      <c r="E341" s="222" t="s">
        <v>718</v>
      </c>
      <c r="F341" s="224" t="s">
        <v>47</v>
      </c>
      <c r="G341" s="235">
        <v>11</v>
      </c>
      <c r="H341" s="235">
        <f t="shared" si="15"/>
        <v>305.04206700000003</v>
      </c>
      <c r="I341" s="236">
        <f t="shared" si="16"/>
        <v>389.53871955900001</v>
      </c>
      <c r="J341" s="236">
        <f t="shared" si="17"/>
        <v>4284.9259151490005</v>
      </c>
      <c r="O341" s="252">
        <v>283.47000000000003</v>
      </c>
    </row>
    <row r="342" spans="1:15" s="225" customFormat="1" ht="18.75" customHeight="1" outlineLevel="1">
      <c r="A342" s="232"/>
      <c r="B342" s="224" t="s">
        <v>707</v>
      </c>
      <c r="C342" s="224" t="s">
        <v>124</v>
      </c>
      <c r="D342" s="224" t="s">
        <v>52</v>
      </c>
      <c r="E342" s="222" t="s">
        <v>719</v>
      </c>
      <c r="F342" s="224" t="s">
        <v>47</v>
      </c>
      <c r="G342" s="235">
        <v>1</v>
      </c>
      <c r="H342" s="235">
        <f t="shared" si="15"/>
        <v>125.66695800000001</v>
      </c>
      <c r="I342" s="236">
        <f t="shared" si="16"/>
        <v>160.476705366</v>
      </c>
      <c r="J342" s="236">
        <f t="shared" si="17"/>
        <v>160.476705366</v>
      </c>
      <c r="O342" s="252">
        <v>116.78</v>
      </c>
    </row>
    <row r="343" spans="1:15" s="225" customFormat="1" ht="18.75" customHeight="1" outlineLevel="1">
      <c r="A343" s="232"/>
      <c r="B343" s="224" t="s">
        <v>709</v>
      </c>
      <c r="C343" s="224">
        <v>89710</v>
      </c>
      <c r="D343" s="224" t="s">
        <v>52</v>
      </c>
      <c r="E343" s="222" t="s">
        <v>966</v>
      </c>
      <c r="F343" s="224" t="s">
        <v>47</v>
      </c>
      <c r="G343" s="235">
        <v>15</v>
      </c>
      <c r="H343" s="235">
        <f t="shared" si="15"/>
        <v>7.6510710000000008</v>
      </c>
      <c r="I343" s="236">
        <f t="shared" si="16"/>
        <v>9.7704176670000003</v>
      </c>
      <c r="J343" s="236">
        <f t="shared" si="17"/>
        <v>146.556265005</v>
      </c>
      <c r="O343" s="252">
        <v>7.11</v>
      </c>
    </row>
    <row r="344" spans="1:15" s="225" customFormat="1" ht="18.75" customHeight="1" outlineLevel="1">
      <c r="A344" s="232"/>
      <c r="B344" s="224" t="s">
        <v>711</v>
      </c>
      <c r="C344" s="224"/>
      <c r="D344" s="224" t="s">
        <v>3</v>
      </c>
      <c r="E344" s="222" t="s">
        <v>720</v>
      </c>
      <c r="F344" s="224" t="s">
        <v>47</v>
      </c>
      <c r="G344" s="235">
        <v>3</v>
      </c>
      <c r="H344" s="235">
        <f t="shared" si="15"/>
        <v>297.00360000000001</v>
      </c>
      <c r="I344" s="236">
        <f t="shared" si="16"/>
        <v>379.27359719999998</v>
      </c>
      <c r="J344" s="236">
        <f t="shared" si="17"/>
        <v>1137.8207915999999</v>
      </c>
      <c r="O344" s="252">
        <v>276</v>
      </c>
    </row>
    <row r="345" spans="1:15" s="225" customFormat="1" ht="18.75" customHeight="1" outlineLevel="1">
      <c r="A345" s="232"/>
      <c r="B345" s="224" t="s">
        <v>1056</v>
      </c>
      <c r="C345" s="224">
        <v>89798</v>
      </c>
      <c r="D345" s="224" t="s">
        <v>52</v>
      </c>
      <c r="E345" s="222" t="s">
        <v>721</v>
      </c>
      <c r="F345" s="224" t="s">
        <v>47</v>
      </c>
      <c r="G345" s="235">
        <v>9</v>
      </c>
      <c r="H345" s="235">
        <f t="shared" si="15"/>
        <v>7.5542220000000002</v>
      </c>
      <c r="I345" s="236">
        <f t="shared" si="16"/>
        <v>9.6467414940000005</v>
      </c>
      <c r="J345" s="236">
        <f t="shared" si="17"/>
        <v>86.820673446000001</v>
      </c>
      <c r="O345" s="252">
        <v>7.02</v>
      </c>
    </row>
    <row r="346" spans="1:15" s="225" customFormat="1" ht="18.75" customHeight="1" outlineLevel="1">
      <c r="A346" s="232"/>
      <c r="B346" s="224" t="s">
        <v>713</v>
      </c>
      <c r="C346" s="224">
        <v>89799</v>
      </c>
      <c r="D346" s="224" t="s">
        <v>52</v>
      </c>
      <c r="E346" s="222" t="s">
        <v>722</v>
      </c>
      <c r="F346" s="224" t="s">
        <v>47</v>
      </c>
      <c r="G346" s="235">
        <v>9</v>
      </c>
      <c r="H346" s="235">
        <f t="shared" si="15"/>
        <v>12.020037</v>
      </c>
      <c r="I346" s="236">
        <f t="shared" si="16"/>
        <v>15.349587248999999</v>
      </c>
      <c r="J346" s="236">
        <f t="shared" si="17"/>
        <v>138.14628524099999</v>
      </c>
      <c r="O346" s="252">
        <v>11.17</v>
      </c>
    </row>
    <row r="347" spans="1:15" s="225" customFormat="1" ht="18.75" customHeight="1" outlineLevel="1">
      <c r="A347" s="232"/>
      <c r="B347" s="224" t="s">
        <v>1057</v>
      </c>
      <c r="C347" s="224" t="s">
        <v>125</v>
      </c>
      <c r="D347" s="224" t="s">
        <v>52</v>
      </c>
      <c r="E347" s="222" t="s">
        <v>723</v>
      </c>
      <c r="F347" s="224" t="s">
        <v>47</v>
      </c>
      <c r="G347" s="235"/>
      <c r="H347" s="235">
        <f t="shared" si="15"/>
        <v>0</v>
      </c>
      <c r="I347" s="236"/>
      <c r="J347" s="236"/>
      <c r="O347" s="252"/>
    </row>
    <row r="348" spans="1:15" s="225" customFormat="1" ht="18.75" customHeight="1" outlineLevel="1">
      <c r="A348" s="232"/>
      <c r="B348" s="224" t="s">
        <v>716</v>
      </c>
      <c r="C348" s="224">
        <v>95463</v>
      </c>
      <c r="D348" s="224" t="s">
        <v>52</v>
      </c>
      <c r="E348" s="222" t="s">
        <v>724</v>
      </c>
      <c r="F348" s="224" t="s">
        <v>47</v>
      </c>
      <c r="G348" s="235"/>
      <c r="H348" s="235">
        <f t="shared" si="15"/>
        <v>0</v>
      </c>
      <c r="I348" s="236"/>
      <c r="J348" s="236"/>
      <c r="O348" s="252"/>
    </row>
    <row r="349" spans="1:15" s="225" customFormat="1" ht="18.75" customHeight="1" outlineLevel="1">
      <c r="A349" s="232"/>
      <c r="B349" s="187"/>
      <c r="C349" s="188"/>
      <c r="D349" s="188"/>
      <c r="E349" s="188"/>
      <c r="F349" s="188"/>
      <c r="G349" s="188"/>
      <c r="H349" s="211" t="s">
        <v>139</v>
      </c>
      <c r="I349" s="236"/>
      <c r="J349" s="186">
        <f>SUM(J316:J348)</f>
        <v>26671.607705426406</v>
      </c>
      <c r="O349" s="253" t="s">
        <v>139</v>
      </c>
    </row>
    <row r="350" spans="1:15" s="225" customFormat="1" ht="18.75" customHeight="1">
      <c r="A350" s="232"/>
      <c r="B350" s="232"/>
      <c r="C350" s="232"/>
      <c r="D350" s="232"/>
      <c r="E350" s="149"/>
      <c r="F350" s="232"/>
      <c r="G350" s="170"/>
      <c r="H350" s="235">
        <f t="shared" si="15"/>
        <v>0</v>
      </c>
      <c r="I350" s="236"/>
      <c r="J350" s="236"/>
      <c r="O350" s="250"/>
    </row>
    <row r="351" spans="1:15" s="225" customFormat="1" ht="18.75" customHeight="1">
      <c r="A351" s="232"/>
      <c r="B351" s="164">
        <v>15</v>
      </c>
      <c r="C351" s="164"/>
      <c r="D351" s="164"/>
      <c r="E351" s="146" t="s">
        <v>524</v>
      </c>
      <c r="F351" s="146"/>
      <c r="G351" s="210"/>
      <c r="H351" s="210"/>
      <c r="I351" s="210"/>
      <c r="J351" s="210"/>
      <c r="O351" s="251"/>
    </row>
    <row r="352" spans="1:15" ht="30" customHeight="1" outlineLevel="1">
      <c r="A352" s="232"/>
      <c r="B352" s="224" t="s">
        <v>28</v>
      </c>
      <c r="C352" s="118">
        <v>86888</v>
      </c>
      <c r="D352" s="224" t="s">
        <v>52</v>
      </c>
      <c r="E352" s="222" t="s">
        <v>725</v>
      </c>
      <c r="F352" s="224" t="s">
        <v>47</v>
      </c>
      <c r="G352" s="235">
        <v>4</v>
      </c>
      <c r="H352" s="235">
        <f t="shared" si="15"/>
        <v>425.66211600000003</v>
      </c>
      <c r="I352" s="236">
        <f t="shared" si="16"/>
        <v>543.57052213199995</v>
      </c>
      <c r="J352" s="236">
        <f t="shared" si="17"/>
        <v>2174.2820885279998</v>
      </c>
      <c r="O352" s="252">
        <v>395.56</v>
      </c>
    </row>
    <row r="353" spans="1:15" ht="39.950000000000003" customHeight="1" outlineLevel="1">
      <c r="A353" s="232"/>
      <c r="B353" s="224" t="s">
        <v>29</v>
      </c>
      <c r="C353" s="43">
        <v>72739</v>
      </c>
      <c r="D353" s="224" t="s">
        <v>52</v>
      </c>
      <c r="E353" s="222" t="s">
        <v>726</v>
      </c>
      <c r="F353" s="224" t="s">
        <v>47</v>
      </c>
      <c r="G353" s="235">
        <v>9</v>
      </c>
      <c r="H353" s="235">
        <f t="shared" si="15"/>
        <v>494.04827100000006</v>
      </c>
      <c r="I353" s="236">
        <f t="shared" si="16"/>
        <v>630.89964206700006</v>
      </c>
      <c r="J353" s="236">
        <f t="shared" si="17"/>
        <v>5678.0967786030005</v>
      </c>
      <c r="O353" s="252">
        <v>459.11</v>
      </c>
    </row>
    <row r="354" spans="1:15" ht="20.100000000000001" customHeight="1" outlineLevel="1">
      <c r="A354" s="232"/>
      <c r="B354" s="224" t="s">
        <v>30</v>
      </c>
      <c r="C354" s="43" t="s">
        <v>1113</v>
      </c>
      <c r="D354" s="224" t="s">
        <v>3</v>
      </c>
      <c r="E354" s="222" t="s">
        <v>727</v>
      </c>
      <c r="F354" s="224" t="s">
        <v>47</v>
      </c>
      <c r="G354" s="235">
        <v>3</v>
      </c>
      <c r="H354" s="235">
        <f t="shared" si="15"/>
        <v>252.00109800000001</v>
      </c>
      <c r="I354" s="236">
        <f t="shared" si="16"/>
        <v>321.80540214600001</v>
      </c>
      <c r="J354" s="236">
        <f t="shared" si="17"/>
        <v>965.41620643800002</v>
      </c>
      <c r="O354" s="252">
        <v>234.18</v>
      </c>
    </row>
    <row r="355" spans="1:15" ht="20.100000000000001" customHeight="1" outlineLevel="1">
      <c r="A355" s="232"/>
      <c r="B355" s="224" t="s">
        <v>205</v>
      </c>
      <c r="C355" s="43" t="s">
        <v>1114</v>
      </c>
      <c r="D355" s="224" t="s">
        <v>3</v>
      </c>
      <c r="E355" s="222" t="s">
        <v>1000</v>
      </c>
      <c r="F355" s="224" t="s">
        <v>47</v>
      </c>
      <c r="G355" s="235">
        <v>10</v>
      </c>
      <c r="H355" s="235">
        <f t="shared" si="15"/>
        <v>173.26286099999999</v>
      </c>
      <c r="I355" s="236">
        <f t="shared" si="16"/>
        <v>221.25667349699998</v>
      </c>
      <c r="J355" s="236">
        <f t="shared" si="17"/>
        <v>2212.5667349699997</v>
      </c>
      <c r="O355" s="252">
        <v>161.01</v>
      </c>
    </row>
    <row r="356" spans="1:15" ht="20.100000000000001" customHeight="1" outlineLevel="1">
      <c r="A356" s="232"/>
      <c r="B356" s="224" t="s">
        <v>31</v>
      </c>
      <c r="C356" s="224">
        <v>86901</v>
      </c>
      <c r="D356" s="224" t="s">
        <v>52</v>
      </c>
      <c r="E356" s="222" t="s">
        <v>515</v>
      </c>
      <c r="F356" s="224" t="s">
        <v>47</v>
      </c>
      <c r="G356" s="235">
        <v>13</v>
      </c>
      <c r="H356" s="235">
        <f t="shared" si="15"/>
        <v>126.76458000000001</v>
      </c>
      <c r="I356" s="236">
        <f t="shared" si="16"/>
        <v>161.87836866000001</v>
      </c>
      <c r="J356" s="236">
        <f t="shared" si="17"/>
        <v>2104.4187925800002</v>
      </c>
      <c r="O356" s="252">
        <v>117.8</v>
      </c>
    </row>
    <row r="357" spans="1:15" ht="20.100000000000001" customHeight="1" outlineLevel="1">
      <c r="A357" s="232"/>
      <c r="B357" s="224" t="s">
        <v>32</v>
      </c>
      <c r="C357" s="224" t="s">
        <v>1115</v>
      </c>
      <c r="D357" s="224" t="s">
        <v>1098</v>
      </c>
      <c r="E357" s="222" t="s">
        <v>979</v>
      </c>
      <c r="F357" s="224" t="s">
        <v>47</v>
      </c>
      <c r="G357" s="235">
        <v>6</v>
      </c>
      <c r="H357" s="235">
        <f t="shared" si="15"/>
        <v>321.75390000000004</v>
      </c>
      <c r="I357" s="236">
        <f t="shared" si="16"/>
        <v>410.87973030000001</v>
      </c>
      <c r="J357" s="236">
        <f t="shared" si="17"/>
        <v>2465.2783817999998</v>
      </c>
      <c r="O357" s="252">
        <v>299</v>
      </c>
    </row>
    <row r="358" spans="1:15" ht="20.100000000000001" customHeight="1" outlineLevel="1">
      <c r="A358" s="232"/>
      <c r="B358" s="224" t="s">
        <v>33</v>
      </c>
      <c r="C358" s="224">
        <v>86936</v>
      </c>
      <c r="D358" s="224" t="s">
        <v>52</v>
      </c>
      <c r="E358" s="222" t="s">
        <v>980</v>
      </c>
      <c r="F358" s="224" t="s">
        <v>47</v>
      </c>
      <c r="G358" s="235">
        <v>5</v>
      </c>
      <c r="H358" s="235">
        <f t="shared" si="15"/>
        <v>283.24028099999998</v>
      </c>
      <c r="I358" s="236">
        <f t="shared" si="16"/>
        <v>361.69783883699995</v>
      </c>
      <c r="J358" s="236">
        <f t="shared" si="17"/>
        <v>1808.4891941849996</v>
      </c>
      <c r="O358" s="252">
        <v>263.20999999999998</v>
      </c>
    </row>
    <row r="359" spans="1:15" ht="20.100000000000001" customHeight="1" outlineLevel="1">
      <c r="A359" s="232"/>
      <c r="B359" s="224" t="s">
        <v>34</v>
      </c>
      <c r="C359" s="224"/>
      <c r="D359" s="224" t="s">
        <v>499</v>
      </c>
      <c r="E359" s="222" t="s">
        <v>978</v>
      </c>
      <c r="F359" s="224" t="s">
        <v>47</v>
      </c>
      <c r="G359" s="235">
        <v>1</v>
      </c>
      <c r="H359" s="235">
        <f t="shared" si="15"/>
        <v>581.09400000000005</v>
      </c>
      <c r="I359" s="236">
        <f t="shared" si="16"/>
        <v>742.05703800000003</v>
      </c>
      <c r="J359" s="236">
        <f t="shared" si="17"/>
        <v>742.05703800000003</v>
      </c>
      <c r="O359" s="252">
        <v>540</v>
      </c>
    </row>
    <row r="360" spans="1:15" ht="20.100000000000001" customHeight="1" outlineLevel="1">
      <c r="A360" s="232"/>
      <c r="B360" s="224" t="s">
        <v>35</v>
      </c>
      <c r="C360" s="224"/>
      <c r="D360" s="224" t="s">
        <v>3</v>
      </c>
      <c r="E360" s="222" t="s">
        <v>728</v>
      </c>
      <c r="F360" s="224" t="s">
        <v>47</v>
      </c>
      <c r="G360" s="235">
        <v>2</v>
      </c>
      <c r="H360" s="235">
        <f t="shared" si="15"/>
        <v>382.01550000000003</v>
      </c>
      <c r="I360" s="236">
        <f t="shared" si="16"/>
        <v>487.83379350000001</v>
      </c>
      <c r="J360" s="236">
        <f t="shared" si="17"/>
        <v>975.66758700000003</v>
      </c>
      <c r="O360" s="252">
        <v>355</v>
      </c>
    </row>
    <row r="361" spans="1:15" ht="30" customHeight="1" outlineLevel="1">
      <c r="A361" s="232"/>
      <c r="B361" s="224" t="s">
        <v>36</v>
      </c>
      <c r="C361" s="224">
        <v>86904</v>
      </c>
      <c r="D361" s="224" t="s">
        <v>52</v>
      </c>
      <c r="E361" s="222" t="s">
        <v>729</v>
      </c>
      <c r="F361" s="224" t="s">
        <v>47</v>
      </c>
      <c r="G361" s="235">
        <v>3</v>
      </c>
      <c r="H361" s="235">
        <f t="shared" si="15"/>
        <v>118.73687400000001</v>
      </c>
      <c r="I361" s="236">
        <f t="shared" si="16"/>
        <v>151.626988098</v>
      </c>
      <c r="J361" s="236">
        <f t="shared" si="17"/>
        <v>454.88096429400002</v>
      </c>
      <c r="O361" s="252">
        <v>110.34</v>
      </c>
    </row>
    <row r="362" spans="1:15" ht="30" customHeight="1" outlineLevel="1">
      <c r="A362" s="232"/>
      <c r="B362" s="224" t="s">
        <v>494</v>
      </c>
      <c r="C362" s="224">
        <v>86904</v>
      </c>
      <c r="D362" s="224" t="s">
        <v>52</v>
      </c>
      <c r="E362" s="222" t="s">
        <v>730</v>
      </c>
      <c r="F362" s="224" t="s">
        <v>47</v>
      </c>
      <c r="G362" s="235">
        <v>3</v>
      </c>
      <c r="H362" s="235">
        <f t="shared" si="15"/>
        <v>118.73687400000001</v>
      </c>
      <c r="I362" s="236">
        <f t="shared" si="16"/>
        <v>151.626988098</v>
      </c>
      <c r="J362" s="236">
        <f t="shared" si="17"/>
        <v>454.88096429400002</v>
      </c>
      <c r="O362" s="252">
        <v>110.34</v>
      </c>
    </row>
    <row r="363" spans="1:15" ht="20.100000000000001" customHeight="1" outlineLevel="1">
      <c r="A363" s="232"/>
      <c r="B363" s="224" t="s">
        <v>731</v>
      </c>
      <c r="C363" s="224">
        <v>86919</v>
      </c>
      <c r="D363" s="224" t="s">
        <v>52</v>
      </c>
      <c r="E363" s="222" t="s">
        <v>981</v>
      </c>
      <c r="F363" s="224" t="s">
        <v>47</v>
      </c>
      <c r="G363" s="235">
        <v>5</v>
      </c>
      <c r="H363" s="235">
        <f t="shared" si="15"/>
        <v>776.18016899999998</v>
      </c>
      <c r="I363" s="236">
        <f t="shared" si="16"/>
        <v>991.18207581299987</v>
      </c>
      <c r="J363" s="236">
        <f t="shared" si="17"/>
        <v>4955.9103790649997</v>
      </c>
      <c r="O363" s="252">
        <v>721.29</v>
      </c>
    </row>
    <row r="364" spans="1:15" ht="30" customHeight="1" outlineLevel="1">
      <c r="A364" s="232"/>
      <c r="B364" s="224" t="s">
        <v>967</v>
      </c>
      <c r="C364" s="224">
        <v>9535</v>
      </c>
      <c r="D364" s="224" t="s">
        <v>52</v>
      </c>
      <c r="E364" s="222" t="s">
        <v>982</v>
      </c>
      <c r="F364" s="224" t="s">
        <v>47</v>
      </c>
      <c r="G364" s="235">
        <v>8</v>
      </c>
      <c r="H364" s="235">
        <f t="shared" si="15"/>
        <v>64.081755000000001</v>
      </c>
      <c r="I364" s="236">
        <f t="shared" si="16"/>
        <v>81.832401134999998</v>
      </c>
      <c r="J364" s="236">
        <f t="shared" si="17"/>
        <v>654.65920907999998</v>
      </c>
      <c r="O364" s="252">
        <v>59.55</v>
      </c>
    </row>
    <row r="365" spans="1:15" ht="20.100000000000001" customHeight="1" outlineLevel="1">
      <c r="A365" s="232"/>
      <c r="B365" s="224" t="s">
        <v>732</v>
      </c>
      <c r="C365" s="224" t="s">
        <v>374</v>
      </c>
      <c r="D365" s="224" t="s">
        <v>70</v>
      </c>
      <c r="E365" s="222" t="s">
        <v>734</v>
      </c>
      <c r="F365" s="224" t="s">
        <v>47</v>
      </c>
      <c r="G365" s="235">
        <v>9</v>
      </c>
      <c r="H365" s="235">
        <f t="shared" si="15"/>
        <v>25.966293</v>
      </c>
      <c r="I365" s="236">
        <f t="shared" si="16"/>
        <v>33.158956160999999</v>
      </c>
      <c r="J365" s="236">
        <f t="shared" si="17"/>
        <v>298.43060544899998</v>
      </c>
      <c r="O365" s="252">
        <v>24.13</v>
      </c>
    </row>
    <row r="366" spans="1:15" ht="20.100000000000001" customHeight="1" outlineLevel="1">
      <c r="A366" s="232"/>
      <c r="B366" s="224" t="s">
        <v>733</v>
      </c>
      <c r="C366" s="224" t="s">
        <v>1118</v>
      </c>
      <c r="D366" s="224" t="s">
        <v>1098</v>
      </c>
      <c r="E366" s="222" t="s">
        <v>735</v>
      </c>
      <c r="F366" s="224" t="s">
        <v>47</v>
      </c>
      <c r="G366" s="235">
        <v>3</v>
      </c>
      <c r="H366" s="235">
        <f t="shared" si="15"/>
        <v>152.77391700000001</v>
      </c>
      <c r="I366" s="236">
        <f t="shared" si="16"/>
        <v>195.092292009</v>
      </c>
      <c r="J366" s="236">
        <f t="shared" si="17"/>
        <v>585.27687602700007</v>
      </c>
      <c r="O366" s="252">
        <v>141.97</v>
      </c>
    </row>
    <row r="367" spans="1:15" ht="30" customHeight="1" outlineLevel="1">
      <c r="A367" s="232"/>
      <c r="B367" s="224" t="s">
        <v>736</v>
      </c>
      <c r="C367" s="43" t="s">
        <v>1116</v>
      </c>
      <c r="D367" s="171" t="s">
        <v>1098</v>
      </c>
      <c r="E367" s="222" t="s">
        <v>737</v>
      </c>
      <c r="F367" s="224" t="s">
        <v>47</v>
      </c>
      <c r="G367" s="235">
        <v>10</v>
      </c>
      <c r="H367" s="235">
        <f t="shared" si="15"/>
        <v>160.09139700000003</v>
      </c>
      <c r="I367" s="236">
        <f t="shared" si="16"/>
        <v>204.43671396900001</v>
      </c>
      <c r="J367" s="236">
        <f t="shared" si="17"/>
        <v>2044.3671396900002</v>
      </c>
      <c r="O367" s="252">
        <v>148.77000000000001</v>
      </c>
    </row>
    <row r="368" spans="1:15" ht="20.100000000000001" customHeight="1" outlineLevel="1">
      <c r="A368" s="232"/>
      <c r="B368" s="224" t="s">
        <v>738</v>
      </c>
      <c r="C368" s="224" t="s">
        <v>376</v>
      </c>
      <c r="D368" s="224" t="s">
        <v>70</v>
      </c>
      <c r="E368" s="222" t="s">
        <v>739</v>
      </c>
      <c r="F368" s="224" t="s">
        <v>47</v>
      </c>
      <c r="G368" s="235">
        <v>2</v>
      </c>
      <c r="H368" s="235">
        <f t="shared" si="15"/>
        <v>128.62623300000001</v>
      </c>
      <c r="I368" s="236">
        <f t="shared" si="16"/>
        <v>164.25569954100001</v>
      </c>
      <c r="J368" s="236">
        <f t="shared" si="17"/>
        <v>328.51139908200003</v>
      </c>
      <c r="O368" s="252">
        <v>119.53</v>
      </c>
    </row>
    <row r="369" spans="1:15" ht="20.100000000000001" customHeight="1" outlineLevel="1">
      <c r="A369" s="232"/>
      <c r="B369" s="224" t="s">
        <v>740</v>
      </c>
      <c r="C369" s="224" t="s">
        <v>376</v>
      </c>
      <c r="D369" s="224" t="s">
        <v>70</v>
      </c>
      <c r="E369" s="222" t="s">
        <v>983</v>
      </c>
      <c r="F369" s="224" t="s">
        <v>47</v>
      </c>
      <c r="G369" s="235">
        <v>2</v>
      </c>
      <c r="H369" s="235">
        <f t="shared" si="15"/>
        <v>128.62623300000001</v>
      </c>
      <c r="I369" s="236">
        <f t="shared" si="16"/>
        <v>164.25569954100001</v>
      </c>
      <c r="J369" s="236">
        <f t="shared" si="17"/>
        <v>328.51139908200003</v>
      </c>
      <c r="O369" s="252">
        <v>119.53</v>
      </c>
    </row>
    <row r="370" spans="1:15" ht="20.100000000000001" customHeight="1" outlineLevel="1">
      <c r="A370" s="232"/>
      <c r="B370" s="224" t="s">
        <v>968</v>
      </c>
      <c r="C370" s="224">
        <v>86909</v>
      </c>
      <c r="D370" s="224" t="s">
        <v>52</v>
      </c>
      <c r="E370" s="222" t="s">
        <v>742</v>
      </c>
      <c r="F370" s="224" t="s">
        <v>47</v>
      </c>
      <c r="G370" s="235">
        <v>9</v>
      </c>
      <c r="H370" s="235">
        <f t="shared" si="15"/>
        <v>87.32551500000001</v>
      </c>
      <c r="I370" s="236">
        <f t="shared" si="16"/>
        <v>111.514682655</v>
      </c>
      <c r="J370" s="236">
        <f t="shared" si="17"/>
        <v>1003.632143895</v>
      </c>
      <c r="O370" s="252">
        <v>81.150000000000006</v>
      </c>
    </row>
    <row r="371" spans="1:15" ht="20.100000000000001" customHeight="1" outlineLevel="1">
      <c r="A371" s="232"/>
      <c r="B371" s="224" t="s">
        <v>741</v>
      </c>
      <c r="C371" s="224">
        <v>86916</v>
      </c>
      <c r="D371" s="224" t="s">
        <v>52</v>
      </c>
      <c r="E371" s="222" t="s">
        <v>744</v>
      </c>
      <c r="F371" s="224" t="s">
        <v>47</v>
      </c>
      <c r="G371" s="235">
        <v>12</v>
      </c>
      <c r="H371" s="235">
        <f t="shared" si="15"/>
        <v>33.498992999999999</v>
      </c>
      <c r="I371" s="236">
        <f t="shared" si="16"/>
        <v>42.778214060999993</v>
      </c>
      <c r="J371" s="236">
        <f t="shared" si="17"/>
        <v>513.33856873199989</v>
      </c>
      <c r="O371" s="252">
        <v>31.13</v>
      </c>
    </row>
    <row r="372" spans="1:15" ht="20.100000000000001" customHeight="1" outlineLevel="1">
      <c r="A372" s="232"/>
      <c r="B372" s="224" t="s">
        <v>743</v>
      </c>
      <c r="C372" s="224">
        <v>86906</v>
      </c>
      <c r="D372" s="224" t="s">
        <v>52</v>
      </c>
      <c r="E372" s="222" t="s">
        <v>94</v>
      </c>
      <c r="F372" s="224" t="s">
        <v>47</v>
      </c>
      <c r="G372" s="235">
        <v>16</v>
      </c>
      <c r="H372" s="235">
        <f t="shared" si="15"/>
        <v>43.700420999999999</v>
      </c>
      <c r="I372" s="236">
        <f t="shared" si="16"/>
        <v>55.805437616999995</v>
      </c>
      <c r="J372" s="236">
        <f t="shared" si="17"/>
        <v>892.88700187199993</v>
      </c>
      <c r="O372" s="252">
        <v>40.61</v>
      </c>
    </row>
    <row r="373" spans="1:15" ht="20.100000000000001" customHeight="1" outlineLevel="1">
      <c r="A373" s="232"/>
      <c r="B373" s="224" t="s">
        <v>745</v>
      </c>
      <c r="C373" s="224">
        <v>86906</v>
      </c>
      <c r="D373" s="224" t="s">
        <v>52</v>
      </c>
      <c r="E373" s="222" t="s">
        <v>746</v>
      </c>
      <c r="F373" s="224" t="s">
        <v>47</v>
      </c>
      <c r="G373" s="235">
        <v>3</v>
      </c>
      <c r="H373" s="235">
        <f t="shared" si="15"/>
        <v>43.700420999999999</v>
      </c>
      <c r="I373" s="236">
        <f t="shared" si="16"/>
        <v>55.805437616999995</v>
      </c>
      <c r="J373" s="236">
        <f t="shared" si="17"/>
        <v>167.41631285099999</v>
      </c>
      <c r="O373" s="252">
        <v>40.61</v>
      </c>
    </row>
    <row r="374" spans="1:15" ht="20.100000000000001" customHeight="1" outlineLevel="1">
      <c r="A374" s="232"/>
      <c r="B374" s="224" t="s">
        <v>747</v>
      </c>
      <c r="C374" s="224" t="s">
        <v>1117</v>
      </c>
      <c r="D374" s="224" t="s">
        <v>1098</v>
      </c>
      <c r="E374" s="222" t="s">
        <v>748</v>
      </c>
      <c r="F374" s="224" t="s">
        <v>47</v>
      </c>
      <c r="G374" s="235">
        <v>14</v>
      </c>
      <c r="H374" s="235">
        <f t="shared" si="15"/>
        <v>63.608271000000002</v>
      </c>
      <c r="I374" s="236">
        <f t="shared" si="16"/>
        <v>81.227762067</v>
      </c>
      <c r="J374" s="236">
        <f t="shared" si="17"/>
        <v>1137.1886689380001</v>
      </c>
      <c r="O374" s="252">
        <v>59.11</v>
      </c>
    </row>
    <row r="375" spans="1:15" ht="20.100000000000001" customHeight="1" outlineLevel="1">
      <c r="A375" s="232"/>
      <c r="B375" s="224" t="s">
        <v>749</v>
      </c>
      <c r="C375" s="171" t="s">
        <v>1118</v>
      </c>
      <c r="D375" s="171" t="s">
        <v>1098</v>
      </c>
      <c r="E375" s="222" t="s">
        <v>750</v>
      </c>
      <c r="F375" s="224" t="s">
        <v>47</v>
      </c>
      <c r="G375" s="235">
        <v>14</v>
      </c>
      <c r="H375" s="235">
        <f t="shared" si="15"/>
        <v>152.77391700000001</v>
      </c>
      <c r="I375" s="236">
        <f t="shared" si="16"/>
        <v>195.092292009</v>
      </c>
      <c r="J375" s="236">
        <f t="shared" si="17"/>
        <v>2731.2920881260002</v>
      </c>
      <c r="O375" s="252">
        <v>141.97</v>
      </c>
    </row>
    <row r="376" spans="1:15" ht="20.100000000000001" customHeight="1" outlineLevel="1">
      <c r="A376" s="232"/>
      <c r="B376" s="224" t="s">
        <v>751</v>
      </c>
      <c r="C376" s="224" t="s">
        <v>1118</v>
      </c>
      <c r="D376" s="224" t="s">
        <v>1098</v>
      </c>
      <c r="E376" s="222" t="s">
        <v>495</v>
      </c>
      <c r="F376" s="224" t="s">
        <v>47</v>
      </c>
      <c r="G376" s="235">
        <v>107</v>
      </c>
      <c r="H376" s="235">
        <f t="shared" si="15"/>
        <v>27.462072000000003</v>
      </c>
      <c r="I376" s="236">
        <f t="shared" si="16"/>
        <v>35.069065944000002</v>
      </c>
      <c r="J376" s="236">
        <f t="shared" si="17"/>
        <v>3752.3900560080001</v>
      </c>
      <c r="O376" s="252">
        <v>25.52</v>
      </c>
    </row>
    <row r="377" spans="1:15" ht="30" customHeight="1" outlineLevel="1">
      <c r="A377" s="232"/>
      <c r="B377" s="224" t="s">
        <v>752</v>
      </c>
      <c r="C377" s="224" t="s">
        <v>185</v>
      </c>
      <c r="D377" s="224" t="s">
        <v>52</v>
      </c>
      <c r="E377" s="222" t="s">
        <v>753</v>
      </c>
      <c r="F377" s="224" t="s">
        <v>47</v>
      </c>
      <c r="G377" s="235">
        <v>7</v>
      </c>
      <c r="H377" s="235">
        <f t="shared" si="15"/>
        <v>74.358509999999995</v>
      </c>
      <c r="I377" s="236">
        <f t="shared" si="16"/>
        <v>94.955817269999983</v>
      </c>
      <c r="J377" s="236">
        <f t="shared" si="17"/>
        <v>664.69072088999985</v>
      </c>
      <c r="O377" s="252">
        <v>69.099999999999994</v>
      </c>
    </row>
    <row r="378" spans="1:15" ht="30" customHeight="1" outlineLevel="1">
      <c r="A378" s="232"/>
      <c r="B378" s="224" t="s">
        <v>969</v>
      </c>
      <c r="C378" s="224" t="s">
        <v>185</v>
      </c>
      <c r="D378" s="224" t="s">
        <v>52</v>
      </c>
      <c r="E378" s="222" t="s">
        <v>754</v>
      </c>
      <c r="F378" s="224" t="s">
        <v>47</v>
      </c>
      <c r="G378" s="235">
        <v>5</v>
      </c>
      <c r="H378" s="235">
        <f t="shared" si="15"/>
        <v>74.358509999999995</v>
      </c>
      <c r="I378" s="236">
        <f t="shared" si="16"/>
        <v>94.955817269999983</v>
      </c>
      <c r="J378" s="236">
        <f t="shared" si="17"/>
        <v>474.77908634999994</v>
      </c>
      <c r="O378" s="252">
        <v>69.099999999999994</v>
      </c>
    </row>
    <row r="379" spans="1:15" ht="30" customHeight="1" outlineLevel="1">
      <c r="A379" s="232"/>
      <c r="B379" s="224" t="s">
        <v>970</v>
      </c>
      <c r="C379" s="224" t="s">
        <v>185</v>
      </c>
      <c r="D379" s="224" t="s">
        <v>52</v>
      </c>
      <c r="E379" s="222" t="s">
        <v>755</v>
      </c>
      <c r="F379" s="224" t="s">
        <v>47</v>
      </c>
      <c r="G379" s="235">
        <v>9</v>
      </c>
      <c r="H379" s="235">
        <f t="shared" si="15"/>
        <v>74.358509999999995</v>
      </c>
      <c r="I379" s="236">
        <f t="shared" si="16"/>
        <v>94.955817269999983</v>
      </c>
      <c r="J379" s="236">
        <f t="shared" si="17"/>
        <v>854.60235542999988</v>
      </c>
      <c r="O379" s="252">
        <v>69.099999999999994</v>
      </c>
    </row>
    <row r="380" spans="1:15" ht="20.100000000000001" customHeight="1" outlineLevel="1">
      <c r="A380" s="232"/>
      <c r="B380" s="224" t="s">
        <v>756</v>
      </c>
      <c r="C380" s="224" t="s">
        <v>183</v>
      </c>
      <c r="D380" s="224" t="s">
        <v>70</v>
      </c>
      <c r="E380" s="237" t="s">
        <v>757</v>
      </c>
      <c r="F380" s="224" t="s">
        <v>47</v>
      </c>
      <c r="G380" s="235">
        <v>1</v>
      </c>
      <c r="H380" s="235">
        <f t="shared" si="15"/>
        <v>591.66130200000009</v>
      </c>
      <c r="I380" s="236">
        <f t="shared" si="16"/>
        <v>755.5514826540001</v>
      </c>
      <c r="J380" s="236">
        <f t="shared" si="17"/>
        <v>755.5514826540001</v>
      </c>
      <c r="O380" s="252">
        <v>549.82000000000005</v>
      </c>
    </row>
    <row r="381" spans="1:15" ht="20.100000000000001" customHeight="1" outlineLevel="1">
      <c r="A381" s="232"/>
      <c r="B381" s="224" t="s">
        <v>971</v>
      </c>
      <c r="C381" s="224" t="s">
        <v>185</v>
      </c>
      <c r="D381" s="224" t="s">
        <v>52</v>
      </c>
      <c r="E381" s="237" t="s">
        <v>758</v>
      </c>
      <c r="F381" s="224" t="s">
        <v>62</v>
      </c>
      <c r="G381" s="235">
        <v>9.6999999999999993</v>
      </c>
      <c r="H381" s="235">
        <f t="shared" si="15"/>
        <v>74.358509999999995</v>
      </c>
      <c r="I381" s="236">
        <f t="shared" si="16"/>
        <v>94.955817269999983</v>
      </c>
      <c r="J381" s="236">
        <f t="shared" si="17"/>
        <v>921.07142751899971</v>
      </c>
      <c r="O381" s="252">
        <v>69.099999999999994</v>
      </c>
    </row>
    <row r="382" spans="1:15" ht="18.75" customHeight="1" outlineLevel="1">
      <c r="A382" s="232"/>
      <c r="B382" s="187"/>
      <c r="C382" s="188"/>
      <c r="D382" s="188"/>
      <c r="E382" s="188"/>
      <c r="F382" s="188"/>
      <c r="G382" s="188"/>
      <c r="H382" s="211" t="s">
        <v>139</v>
      </c>
      <c r="I382" s="236"/>
      <c r="J382" s="186">
        <f>SUM(J352:J381)</f>
        <v>43100.541651431995</v>
      </c>
      <c r="O382" s="253" t="s">
        <v>139</v>
      </c>
    </row>
    <row r="383" spans="1:15" ht="18.75" customHeight="1">
      <c r="A383" s="232"/>
      <c r="B383" s="124"/>
      <c r="C383" s="124"/>
      <c r="D383" s="124"/>
      <c r="E383" s="124"/>
      <c r="F383" s="124"/>
      <c r="G383" s="124"/>
      <c r="H383" s="235">
        <f t="shared" si="15"/>
        <v>0</v>
      </c>
      <c r="I383" s="236"/>
      <c r="J383" s="236"/>
      <c r="O383" s="255"/>
    </row>
    <row r="384" spans="1:15" ht="18.75" customHeight="1">
      <c r="A384" s="232"/>
      <c r="B384" s="164">
        <v>16</v>
      </c>
      <c r="C384" s="210"/>
      <c r="D384" s="210"/>
      <c r="E384" s="146" t="s">
        <v>759</v>
      </c>
      <c r="F384" s="146"/>
      <c r="G384" s="210"/>
      <c r="H384" s="210"/>
      <c r="I384" s="210"/>
      <c r="J384" s="210"/>
      <c r="O384" s="251"/>
    </row>
    <row r="385" spans="1:15" ht="18.75" customHeight="1" outlineLevel="1">
      <c r="A385" s="232"/>
      <c r="B385" s="224" t="s">
        <v>158</v>
      </c>
      <c r="C385" s="224">
        <v>94970</v>
      </c>
      <c r="D385" s="224" t="s">
        <v>52</v>
      </c>
      <c r="E385" s="237" t="s">
        <v>760</v>
      </c>
      <c r="F385" s="224" t="s">
        <v>50</v>
      </c>
      <c r="G385" s="235">
        <v>1.1399999999999999</v>
      </c>
      <c r="H385" s="235">
        <f t="shared" si="15"/>
        <v>255.487662</v>
      </c>
      <c r="I385" s="236">
        <f t="shared" si="16"/>
        <v>326.25774437399997</v>
      </c>
      <c r="J385" s="236">
        <f t="shared" si="17"/>
        <v>371.93382858635994</v>
      </c>
      <c r="O385" s="252">
        <v>237.42</v>
      </c>
    </row>
    <row r="386" spans="1:15" ht="18.75" customHeight="1" outlineLevel="1">
      <c r="A386" s="232"/>
      <c r="B386" s="224" t="s">
        <v>159</v>
      </c>
      <c r="C386" s="224">
        <v>85014</v>
      </c>
      <c r="D386" s="224" t="s">
        <v>52</v>
      </c>
      <c r="E386" s="237" t="s">
        <v>761</v>
      </c>
      <c r="F386" s="224" t="s">
        <v>53</v>
      </c>
      <c r="G386" s="235">
        <v>0.24</v>
      </c>
      <c r="H386" s="235">
        <f t="shared" si="15"/>
        <v>479.25189600000004</v>
      </c>
      <c r="I386" s="236">
        <f t="shared" si="16"/>
        <v>612.00467119200005</v>
      </c>
      <c r="J386" s="236">
        <f t="shared" si="17"/>
        <v>146.88112108608001</v>
      </c>
      <c r="O386" s="252">
        <v>445.36</v>
      </c>
    </row>
    <row r="387" spans="1:15" ht="18.75" customHeight="1" outlineLevel="1">
      <c r="A387" s="232"/>
      <c r="B387" s="224" t="s">
        <v>160</v>
      </c>
      <c r="C387" s="224">
        <v>92688</v>
      </c>
      <c r="D387" s="224" t="s">
        <v>52</v>
      </c>
      <c r="E387" s="237" t="s">
        <v>762</v>
      </c>
      <c r="F387" s="224" t="s">
        <v>62</v>
      </c>
      <c r="G387" s="235">
        <v>37.6</v>
      </c>
      <c r="H387" s="235">
        <f t="shared" si="15"/>
        <v>25.471287000000004</v>
      </c>
      <c r="I387" s="236">
        <f t="shared" si="16"/>
        <v>32.526833499000006</v>
      </c>
      <c r="J387" s="236">
        <f t="shared" si="17"/>
        <v>1223.0089395624002</v>
      </c>
      <c r="O387" s="252">
        <v>23.67</v>
      </c>
    </row>
    <row r="388" spans="1:15" ht="18.75" customHeight="1" outlineLevel="1">
      <c r="A388" s="232"/>
      <c r="B388" s="224" t="s">
        <v>161</v>
      </c>
      <c r="C388" s="224" t="s">
        <v>1119</v>
      </c>
      <c r="D388" s="224" t="s">
        <v>1098</v>
      </c>
      <c r="E388" s="237" t="s">
        <v>984</v>
      </c>
      <c r="F388" s="224" t="s">
        <v>62</v>
      </c>
      <c r="G388" s="235">
        <v>37.6</v>
      </c>
      <c r="H388" s="235">
        <f t="shared" si="15"/>
        <v>11.837100000000001</v>
      </c>
      <c r="I388" s="236">
        <f t="shared" si="16"/>
        <v>15.115976700000001</v>
      </c>
      <c r="J388" s="236">
        <f t="shared" si="17"/>
        <v>568.36072392000005</v>
      </c>
      <c r="O388" s="252">
        <v>11</v>
      </c>
    </row>
    <row r="389" spans="1:15" ht="18.75" customHeight="1" outlineLevel="1">
      <c r="A389" s="232"/>
      <c r="B389" s="224" t="s">
        <v>162</v>
      </c>
      <c r="C389" s="224"/>
      <c r="D389" s="224" t="s">
        <v>3</v>
      </c>
      <c r="E389" s="237" t="s">
        <v>763</v>
      </c>
      <c r="F389" s="224" t="s">
        <v>47</v>
      </c>
      <c r="G389" s="235">
        <v>4</v>
      </c>
      <c r="H389" s="235">
        <f t="shared" si="15"/>
        <v>53.805</v>
      </c>
      <c r="I389" s="236">
        <f t="shared" si="16"/>
        <v>68.708984999999998</v>
      </c>
      <c r="J389" s="236">
        <f t="shared" si="17"/>
        <v>274.83593999999999</v>
      </c>
      <c r="O389" s="252">
        <v>50</v>
      </c>
    </row>
    <row r="390" spans="1:15" ht="18.75" customHeight="1" outlineLevel="1">
      <c r="A390" s="232"/>
      <c r="B390" s="224" t="s">
        <v>163</v>
      </c>
      <c r="C390" s="224" t="s">
        <v>1120</v>
      </c>
      <c r="D390" s="224" t="s">
        <v>1098</v>
      </c>
      <c r="E390" s="237" t="s">
        <v>764</v>
      </c>
      <c r="F390" s="224" t="s">
        <v>47</v>
      </c>
      <c r="G390" s="235">
        <v>1</v>
      </c>
      <c r="H390" s="235">
        <f t="shared" si="15"/>
        <v>63.823491000000004</v>
      </c>
      <c r="I390" s="236">
        <f t="shared" si="16"/>
        <v>81.502598007000003</v>
      </c>
      <c r="J390" s="236">
        <f t="shared" si="17"/>
        <v>81.502598007000003</v>
      </c>
      <c r="O390" s="252">
        <v>59.31</v>
      </c>
    </row>
    <row r="391" spans="1:15" ht="18.75" customHeight="1" outlineLevel="1">
      <c r="A391" s="232"/>
      <c r="B391" s="224" t="s">
        <v>164</v>
      </c>
      <c r="C391" s="224" t="s">
        <v>1120</v>
      </c>
      <c r="D391" s="224" t="s">
        <v>1098</v>
      </c>
      <c r="E391" s="237" t="s">
        <v>765</v>
      </c>
      <c r="F391" s="224" t="s">
        <v>47</v>
      </c>
      <c r="G391" s="235">
        <v>2</v>
      </c>
      <c r="H391" s="235">
        <f t="shared" si="15"/>
        <v>63.823491000000004</v>
      </c>
      <c r="I391" s="236">
        <f t="shared" si="16"/>
        <v>81.502598007000003</v>
      </c>
      <c r="J391" s="236">
        <f t="shared" si="17"/>
        <v>163.00519601400001</v>
      </c>
      <c r="O391" s="252">
        <v>59.31</v>
      </c>
    </row>
    <row r="392" spans="1:15" ht="18.75" customHeight="1" outlineLevel="1">
      <c r="A392" s="232"/>
      <c r="B392" s="224" t="s">
        <v>165</v>
      </c>
      <c r="C392" s="224" t="s">
        <v>1122</v>
      </c>
      <c r="D392" s="224" t="s">
        <v>1098</v>
      </c>
      <c r="E392" s="237" t="s">
        <v>1041</v>
      </c>
      <c r="F392" s="224" t="s">
        <v>47</v>
      </c>
      <c r="G392" s="235">
        <v>1</v>
      </c>
      <c r="H392" s="235">
        <f t="shared" si="15"/>
        <v>326.06906100000003</v>
      </c>
      <c r="I392" s="236">
        <f t="shared" si="16"/>
        <v>416.39019089700002</v>
      </c>
      <c r="J392" s="236">
        <f t="shared" si="17"/>
        <v>416.39019089700002</v>
      </c>
      <c r="O392" s="252">
        <v>303.01</v>
      </c>
    </row>
    <row r="393" spans="1:15" ht="18.75" customHeight="1" outlineLevel="1">
      <c r="A393" s="232"/>
      <c r="B393" s="224" t="s">
        <v>214</v>
      </c>
      <c r="C393" s="171" t="s">
        <v>1121</v>
      </c>
      <c r="D393" s="224" t="s">
        <v>1098</v>
      </c>
      <c r="E393" s="126" t="s">
        <v>985</v>
      </c>
      <c r="F393" s="224" t="s">
        <v>47</v>
      </c>
      <c r="G393" s="235">
        <v>1</v>
      </c>
      <c r="H393" s="235">
        <f t="shared" si="15"/>
        <v>39.546675</v>
      </c>
      <c r="I393" s="236">
        <f t="shared" si="16"/>
        <v>50.501103974999999</v>
      </c>
      <c r="J393" s="236">
        <f t="shared" si="17"/>
        <v>50.501103974999999</v>
      </c>
      <c r="O393" s="252">
        <v>36.75</v>
      </c>
    </row>
    <row r="394" spans="1:15" ht="18.75" customHeight="1" outlineLevel="1">
      <c r="A394" s="232"/>
      <c r="B394" s="224" t="s">
        <v>215</v>
      </c>
      <c r="C394" s="171" t="s">
        <v>1121</v>
      </c>
      <c r="D394" s="224" t="s">
        <v>1098</v>
      </c>
      <c r="E394" s="126" t="s">
        <v>986</v>
      </c>
      <c r="F394" s="224" t="s">
        <v>47</v>
      </c>
      <c r="G394" s="235">
        <v>1</v>
      </c>
      <c r="H394" s="235">
        <f t="shared" si="15"/>
        <v>39.546675</v>
      </c>
      <c r="I394" s="236">
        <f t="shared" si="16"/>
        <v>50.501103974999999</v>
      </c>
      <c r="J394" s="236">
        <f t="shared" si="17"/>
        <v>50.501103974999999</v>
      </c>
      <c r="O394" s="252">
        <v>36.75</v>
      </c>
    </row>
    <row r="395" spans="1:15" ht="18.75" customHeight="1" outlineLevel="1">
      <c r="A395" s="232"/>
      <c r="B395" s="187"/>
      <c r="C395" s="188"/>
      <c r="D395" s="188"/>
      <c r="E395" s="188"/>
      <c r="F395" s="188"/>
      <c r="G395" s="188"/>
      <c r="H395" s="211" t="s">
        <v>139</v>
      </c>
      <c r="I395" s="236"/>
      <c r="J395" s="186">
        <f>SUM(J385:J394)</f>
        <v>3346.9207460228404</v>
      </c>
      <c r="O395" s="253" t="s">
        <v>139</v>
      </c>
    </row>
    <row r="396" spans="1:15" ht="18.75" customHeight="1">
      <c r="A396" s="232"/>
      <c r="B396" s="232"/>
      <c r="C396" s="232"/>
      <c r="D396" s="232"/>
      <c r="E396" s="149"/>
      <c r="F396" s="232"/>
      <c r="G396" s="170"/>
      <c r="H396" s="235">
        <f t="shared" si="15"/>
        <v>0</v>
      </c>
      <c r="I396" s="236"/>
      <c r="J396" s="236"/>
      <c r="O396" s="250"/>
    </row>
    <row r="397" spans="1:15" s="225" customFormat="1" ht="18.75" customHeight="1">
      <c r="A397" s="232"/>
      <c r="B397" s="164">
        <v>17</v>
      </c>
      <c r="C397" s="164"/>
      <c r="D397" s="164"/>
      <c r="E397" s="146" t="s">
        <v>138</v>
      </c>
      <c r="F397" s="146"/>
      <c r="G397" s="194"/>
      <c r="H397" s="210"/>
      <c r="I397" s="210"/>
      <c r="J397" s="210"/>
      <c r="O397" s="251"/>
    </row>
    <row r="398" spans="1:15" s="225" customFormat="1" ht="18.75" customHeight="1" outlineLevel="1">
      <c r="A398" s="232"/>
      <c r="B398" s="224" t="s">
        <v>13</v>
      </c>
      <c r="C398" s="224">
        <v>72553</v>
      </c>
      <c r="D398" s="233" t="s">
        <v>52</v>
      </c>
      <c r="E398" s="237" t="s">
        <v>766</v>
      </c>
      <c r="F398" s="224" t="s">
        <v>47</v>
      </c>
      <c r="G398" s="235">
        <v>6</v>
      </c>
      <c r="H398" s="235">
        <f t="shared" si="15"/>
        <v>128.30663130000002</v>
      </c>
      <c r="I398" s="236">
        <f t="shared" si="16"/>
        <v>163.8475681701</v>
      </c>
      <c r="J398" s="236">
        <f t="shared" si="17"/>
        <v>983.08540902060008</v>
      </c>
      <c r="O398" s="252">
        <v>119.233</v>
      </c>
    </row>
    <row r="399" spans="1:15" s="225" customFormat="1" ht="18.75" customHeight="1" outlineLevel="1">
      <c r="A399" s="232"/>
      <c r="B399" s="224" t="s">
        <v>37</v>
      </c>
      <c r="C399" s="224">
        <v>72554</v>
      </c>
      <c r="D399" s="233" t="s">
        <v>52</v>
      </c>
      <c r="E399" s="237" t="s">
        <v>767</v>
      </c>
      <c r="F399" s="224" t="s">
        <v>47</v>
      </c>
      <c r="G399" s="235">
        <v>2</v>
      </c>
      <c r="H399" s="235">
        <f t="shared" si="15"/>
        <v>430.54761000000002</v>
      </c>
      <c r="I399" s="236">
        <f t="shared" si="16"/>
        <v>549.80929796999999</v>
      </c>
      <c r="J399" s="236">
        <f t="shared" si="17"/>
        <v>1099.61859594</v>
      </c>
      <c r="O399" s="252">
        <v>400.1</v>
      </c>
    </row>
    <row r="400" spans="1:15" s="225" customFormat="1" ht="18.75" customHeight="1" outlineLevel="1">
      <c r="A400" s="232"/>
      <c r="B400" s="224" t="s">
        <v>38</v>
      </c>
      <c r="C400" s="224">
        <v>92353</v>
      </c>
      <c r="D400" s="233" t="s">
        <v>52</v>
      </c>
      <c r="E400" s="237" t="s">
        <v>768</v>
      </c>
      <c r="F400" s="224" t="s">
        <v>47</v>
      </c>
      <c r="G400" s="235">
        <v>7</v>
      </c>
      <c r="H400" s="235">
        <f t="shared" ref="H400:H463" si="18">O400*1.0761</f>
        <v>87.519213000000008</v>
      </c>
      <c r="I400" s="236">
        <f t="shared" ref="I400:I463" si="19">H400*1.277</f>
        <v>111.762035001</v>
      </c>
      <c r="J400" s="236">
        <f t="shared" ref="J400:J463" si="20">G400*I400</f>
        <v>782.33424500700005</v>
      </c>
      <c r="O400" s="252">
        <v>81.33</v>
      </c>
    </row>
    <row r="401" spans="1:15" s="225" customFormat="1" ht="18.75" customHeight="1" outlineLevel="1">
      <c r="A401" s="232"/>
      <c r="B401" s="224" t="s">
        <v>112</v>
      </c>
      <c r="C401" s="224">
        <v>92352</v>
      </c>
      <c r="D401" s="233" t="s">
        <v>52</v>
      </c>
      <c r="E401" s="237" t="s">
        <v>1042</v>
      </c>
      <c r="F401" s="224" t="s">
        <v>47</v>
      </c>
      <c r="G401" s="235">
        <v>1</v>
      </c>
      <c r="H401" s="235">
        <f t="shared" si="18"/>
        <v>93.373197000000005</v>
      </c>
      <c r="I401" s="236">
        <f t="shared" si="19"/>
        <v>119.23757256899999</v>
      </c>
      <c r="J401" s="236">
        <f t="shared" si="20"/>
        <v>119.23757256899999</v>
      </c>
      <c r="O401" s="252">
        <v>86.77</v>
      </c>
    </row>
    <row r="402" spans="1:15" s="225" customFormat="1" ht="18.75" customHeight="1" outlineLevel="1">
      <c r="A402" s="232"/>
      <c r="B402" s="224" t="s">
        <v>113</v>
      </c>
      <c r="C402" s="224">
        <v>92377</v>
      </c>
      <c r="D402" s="233" t="s">
        <v>52</v>
      </c>
      <c r="E402" s="237" t="s">
        <v>769</v>
      </c>
      <c r="F402" s="224" t="s">
        <v>47</v>
      </c>
      <c r="G402" s="235">
        <v>2</v>
      </c>
      <c r="H402" s="235">
        <f t="shared" si="18"/>
        <v>55.688175000000001</v>
      </c>
      <c r="I402" s="236">
        <f t="shared" si="19"/>
        <v>71.113799474999993</v>
      </c>
      <c r="J402" s="236">
        <f t="shared" si="20"/>
        <v>142.22759894999999</v>
      </c>
      <c r="O402" s="252">
        <v>51.75</v>
      </c>
    </row>
    <row r="403" spans="1:15" s="225" customFormat="1" ht="18.75" customHeight="1" outlineLevel="1">
      <c r="A403" s="232"/>
      <c r="B403" s="224" t="s">
        <v>114</v>
      </c>
      <c r="C403" s="224">
        <v>92642</v>
      </c>
      <c r="D403" s="233" t="s">
        <v>52</v>
      </c>
      <c r="E403" s="237" t="s">
        <v>770</v>
      </c>
      <c r="F403" s="224" t="s">
        <v>47</v>
      </c>
      <c r="G403" s="235">
        <v>4</v>
      </c>
      <c r="H403" s="235">
        <f t="shared" si="18"/>
        <v>121.83604200000001</v>
      </c>
      <c r="I403" s="236">
        <f t="shared" si="19"/>
        <v>155.58462563399999</v>
      </c>
      <c r="J403" s="236">
        <f t="shared" si="20"/>
        <v>622.33850253599996</v>
      </c>
      <c r="O403" s="252">
        <v>113.22</v>
      </c>
    </row>
    <row r="404" spans="1:15" s="225" customFormat="1" ht="18.75" customHeight="1" outlineLevel="1">
      <c r="A404" s="232"/>
      <c r="B404" s="224" t="s">
        <v>166</v>
      </c>
      <c r="C404" s="224">
        <v>92367</v>
      </c>
      <c r="D404" s="233" t="s">
        <v>52</v>
      </c>
      <c r="E404" s="237" t="s">
        <v>988</v>
      </c>
      <c r="F404" s="224" t="s">
        <v>47</v>
      </c>
      <c r="G404" s="235">
        <v>63</v>
      </c>
      <c r="H404" s="235">
        <f t="shared" si="18"/>
        <v>69.612909000000002</v>
      </c>
      <c r="I404" s="236">
        <f t="shared" si="19"/>
        <v>88.895684793000001</v>
      </c>
      <c r="J404" s="236">
        <f t="shared" si="20"/>
        <v>5600.4281419589997</v>
      </c>
      <c r="O404" s="252">
        <v>64.69</v>
      </c>
    </row>
    <row r="405" spans="1:15" s="225" customFormat="1" ht="18.75" customHeight="1" outlineLevel="1">
      <c r="A405" s="232"/>
      <c r="B405" s="224" t="s">
        <v>771</v>
      </c>
      <c r="C405" s="224" t="s">
        <v>1124</v>
      </c>
      <c r="D405" s="224" t="s">
        <v>1098</v>
      </c>
      <c r="E405" s="237" t="s">
        <v>772</v>
      </c>
      <c r="F405" s="224" t="s">
        <v>47</v>
      </c>
      <c r="G405" s="235">
        <v>1</v>
      </c>
      <c r="H405" s="235">
        <f t="shared" si="18"/>
        <v>162.22207500000002</v>
      </c>
      <c r="I405" s="236">
        <f t="shared" si="19"/>
        <v>207.15758977500002</v>
      </c>
      <c r="J405" s="236">
        <f t="shared" si="20"/>
        <v>207.15758977500002</v>
      </c>
      <c r="O405" s="252">
        <v>150.75</v>
      </c>
    </row>
    <row r="406" spans="1:15" s="225" customFormat="1" ht="18.75" customHeight="1" outlineLevel="1">
      <c r="A406" s="232"/>
      <c r="B406" s="224" t="s">
        <v>773</v>
      </c>
      <c r="C406" s="224" t="s">
        <v>1123</v>
      </c>
      <c r="D406" s="224" t="s">
        <v>1098</v>
      </c>
      <c r="E406" s="237" t="s">
        <v>774</v>
      </c>
      <c r="F406" s="224" t="s">
        <v>47</v>
      </c>
      <c r="G406" s="235">
        <v>3</v>
      </c>
      <c r="H406" s="235">
        <f t="shared" si="18"/>
        <v>73.024146000000002</v>
      </c>
      <c r="I406" s="236">
        <f t="shared" si="19"/>
        <v>93.251834441999989</v>
      </c>
      <c r="J406" s="236">
        <f t="shared" si="20"/>
        <v>279.75550332599994</v>
      </c>
      <c r="O406" s="252">
        <v>67.86</v>
      </c>
    </row>
    <row r="407" spans="1:15" s="225" customFormat="1" ht="18.75" customHeight="1" outlineLevel="1">
      <c r="A407" s="232"/>
      <c r="B407" s="224" t="s">
        <v>775</v>
      </c>
      <c r="C407" s="224">
        <v>72288</v>
      </c>
      <c r="D407" s="233" t="s">
        <v>52</v>
      </c>
      <c r="E407" s="237" t="s">
        <v>776</v>
      </c>
      <c r="F407" s="224" t="s">
        <v>47</v>
      </c>
      <c r="G407" s="235">
        <v>2</v>
      </c>
      <c r="H407" s="235">
        <f t="shared" si="18"/>
        <v>186.96161400000003</v>
      </c>
      <c r="I407" s="236">
        <f t="shared" si="19"/>
        <v>238.74998107800002</v>
      </c>
      <c r="J407" s="236">
        <f t="shared" si="20"/>
        <v>477.49996215600004</v>
      </c>
      <c r="O407" s="252">
        <v>173.74</v>
      </c>
    </row>
    <row r="408" spans="1:15" s="225" customFormat="1" ht="18.75" customHeight="1" outlineLevel="1">
      <c r="A408" s="232"/>
      <c r="B408" s="224" t="s">
        <v>777</v>
      </c>
      <c r="C408" s="140" t="s">
        <v>1125</v>
      </c>
      <c r="D408" s="224" t="s">
        <v>1098</v>
      </c>
      <c r="E408" s="237" t="s">
        <v>778</v>
      </c>
      <c r="F408" s="224" t="s">
        <v>47</v>
      </c>
      <c r="G408" s="235">
        <v>2</v>
      </c>
      <c r="H408" s="235">
        <f t="shared" si="18"/>
        <v>60.724323000000005</v>
      </c>
      <c r="I408" s="236">
        <f t="shared" si="19"/>
        <v>77.544960470999996</v>
      </c>
      <c r="J408" s="236">
        <f t="shared" si="20"/>
        <v>155.08992094199999</v>
      </c>
      <c r="O408" s="252">
        <v>56.43</v>
      </c>
    </row>
    <row r="409" spans="1:15" s="225" customFormat="1" ht="18.75" customHeight="1" outlineLevel="1">
      <c r="A409" s="232"/>
      <c r="B409" s="224" t="s">
        <v>779</v>
      </c>
      <c r="C409" s="224" t="s">
        <v>375</v>
      </c>
      <c r="D409" s="224" t="s">
        <v>70</v>
      </c>
      <c r="E409" s="237" t="s">
        <v>989</v>
      </c>
      <c r="F409" s="224" t="s">
        <v>47</v>
      </c>
      <c r="G409" s="235">
        <v>2</v>
      </c>
      <c r="H409" s="235">
        <f t="shared" si="18"/>
        <v>78.555300000000003</v>
      </c>
      <c r="I409" s="236">
        <f t="shared" si="19"/>
        <v>100.31511809999999</v>
      </c>
      <c r="J409" s="236">
        <f t="shared" si="20"/>
        <v>200.63023619999998</v>
      </c>
      <c r="O409" s="252">
        <v>73</v>
      </c>
    </row>
    <row r="410" spans="1:15" s="225" customFormat="1" ht="18.75" customHeight="1" outlineLevel="1">
      <c r="A410" s="232"/>
      <c r="B410" s="224" t="s">
        <v>780</v>
      </c>
      <c r="C410" s="224">
        <v>71516</v>
      </c>
      <c r="D410" s="233" t="s">
        <v>52</v>
      </c>
      <c r="E410" s="237" t="s">
        <v>781</v>
      </c>
      <c r="F410" s="224" t="s">
        <v>47</v>
      </c>
      <c r="G410" s="235">
        <v>2</v>
      </c>
      <c r="H410" s="235">
        <f t="shared" si="18"/>
        <v>438.33857399999999</v>
      </c>
      <c r="I410" s="236">
        <f t="shared" si="19"/>
        <v>559.75835899799995</v>
      </c>
      <c r="J410" s="236">
        <f t="shared" si="20"/>
        <v>1119.5167179959999</v>
      </c>
      <c r="O410" s="252">
        <v>407.34</v>
      </c>
    </row>
    <row r="411" spans="1:15" s="225" customFormat="1" ht="18.75" customHeight="1" outlineLevel="1">
      <c r="A411" s="232"/>
      <c r="B411" s="224" t="s">
        <v>972</v>
      </c>
      <c r="C411" s="224" t="s">
        <v>198</v>
      </c>
      <c r="D411" s="233" t="s">
        <v>52</v>
      </c>
      <c r="E411" s="237" t="s">
        <v>783</v>
      </c>
      <c r="F411" s="224" t="s">
        <v>47</v>
      </c>
      <c r="G411" s="235">
        <v>3</v>
      </c>
      <c r="H411" s="235">
        <f t="shared" si="18"/>
        <v>179.97772500000002</v>
      </c>
      <c r="I411" s="236">
        <f t="shared" si="19"/>
        <v>229.83155482500001</v>
      </c>
      <c r="J411" s="236">
        <f t="shared" si="20"/>
        <v>689.49466447500004</v>
      </c>
      <c r="O411" s="252">
        <v>167.25</v>
      </c>
    </row>
    <row r="412" spans="1:15" s="225" customFormat="1" ht="18.75" customHeight="1" outlineLevel="1">
      <c r="A412" s="232"/>
      <c r="B412" s="224" t="s">
        <v>973</v>
      </c>
      <c r="C412" s="224" t="s">
        <v>367</v>
      </c>
      <c r="D412" s="224" t="s">
        <v>70</v>
      </c>
      <c r="E412" s="237" t="s">
        <v>991</v>
      </c>
      <c r="F412" s="224" t="s">
        <v>47</v>
      </c>
      <c r="G412" s="235">
        <v>3</v>
      </c>
      <c r="H412" s="235">
        <f t="shared" si="18"/>
        <v>21.575805000000003</v>
      </c>
      <c r="I412" s="236">
        <f t="shared" si="19"/>
        <v>27.552302985000001</v>
      </c>
      <c r="J412" s="236">
        <f t="shared" si="20"/>
        <v>82.656908955000006</v>
      </c>
      <c r="O412" s="252">
        <v>20.05</v>
      </c>
    </row>
    <row r="413" spans="1:15" s="225" customFormat="1" ht="18.75" customHeight="1" outlineLevel="1">
      <c r="A413" s="232"/>
      <c r="B413" s="224" t="s">
        <v>782</v>
      </c>
      <c r="C413" s="224">
        <v>84798</v>
      </c>
      <c r="D413" s="233" t="s">
        <v>52</v>
      </c>
      <c r="E413" s="237" t="s">
        <v>990</v>
      </c>
      <c r="F413" s="224" t="s">
        <v>47</v>
      </c>
      <c r="G413" s="235">
        <v>1</v>
      </c>
      <c r="H413" s="235">
        <f t="shared" si="18"/>
        <v>226.04556600000001</v>
      </c>
      <c r="I413" s="236">
        <f t="shared" si="19"/>
        <v>288.66018778199998</v>
      </c>
      <c r="J413" s="236">
        <f t="shared" si="20"/>
        <v>288.66018778199998</v>
      </c>
      <c r="O413" s="252">
        <v>210.06</v>
      </c>
    </row>
    <row r="414" spans="1:15" s="225" customFormat="1" ht="18.75" customHeight="1" outlineLevel="1">
      <c r="A414" s="232"/>
      <c r="B414" s="224" t="s">
        <v>784</v>
      </c>
      <c r="C414" s="224">
        <v>94499</v>
      </c>
      <c r="D414" s="233" t="s">
        <v>52</v>
      </c>
      <c r="E414" s="237" t="s">
        <v>787</v>
      </c>
      <c r="F414" s="224" t="s">
        <v>47</v>
      </c>
      <c r="G414" s="235">
        <v>5</v>
      </c>
      <c r="H414" s="235">
        <f t="shared" si="18"/>
        <v>167.12909100000002</v>
      </c>
      <c r="I414" s="236">
        <f t="shared" si="19"/>
        <v>213.42384920700002</v>
      </c>
      <c r="J414" s="236">
        <f t="shared" si="20"/>
        <v>1067.1192460350001</v>
      </c>
      <c r="O414" s="252">
        <v>155.31</v>
      </c>
    </row>
    <row r="415" spans="1:15" s="225" customFormat="1" ht="18.75" customHeight="1" outlineLevel="1">
      <c r="A415" s="232"/>
      <c r="B415" s="224" t="s">
        <v>785</v>
      </c>
      <c r="C415" s="224" t="s">
        <v>197</v>
      </c>
      <c r="D415" s="233" t="s">
        <v>52</v>
      </c>
      <c r="E415" s="237" t="s">
        <v>789</v>
      </c>
      <c r="F415" s="224" t="s">
        <v>47</v>
      </c>
      <c r="G415" s="235">
        <v>3</v>
      </c>
      <c r="H415" s="235">
        <f t="shared" si="18"/>
        <v>304.31031900000005</v>
      </c>
      <c r="I415" s="236">
        <f t="shared" si="19"/>
        <v>388.60427736300005</v>
      </c>
      <c r="J415" s="236">
        <f t="shared" si="20"/>
        <v>1165.812832089</v>
      </c>
      <c r="O415" s="252">
        <v>282.79000000000002</v>
      </c>
    </row>
    <row r="416" spans="1:15" s="225" customFormat="1" ht="18.75" customHeight="1" outlineLevel="1">
      <c r="A416" s="232"/>
      <c r="B416" s="224" t="s">
        <v>786</v>
      </c>
      <c r="C416" s="224" t="s">
        <v>1126</v>
      </c>
      <c r="D416" s="224" t="s">
        <v>70</v>
      </c>
      <c r="E416" s="237" t="s">
        <v>998</v>
      </c>
      <c r="F416" s="224" t="s">
        <v>47</v>
      </c>
      <c r="G416" s="235">
        <v>4</v>
      </c>
      <c r="H416" s="235">
        <f t="shared" si="18"/>
        <v>81.826644000000016</v>
      </c>
      <c r="I416" s="236">
        <f t="shared" si="19"/>
        <v>104.49262438800001</v>
      </c>
      <c r="J416" s="236">
        <f t="shared" si="20"/>
        <v>417.97049755200004</v>
      </c>
      <c r="O416" s="252">
        <v>76.040000000000006</v>
      </c>
    </row>
    <row r="417" spans="1:15" s="225" customFormat="1" ht="18.75" customHeight="1" outlineLevel="1">
      <c r="A417" s="232"/>
      <c r="B417" s="224" t="s">
        <v>788</v>
      </c>
      <c r="C417" s="117" t="s">
        <v>180</v>
      </c>
      <c r="D417" s="224" t="s">
        <v>70</v>
      </c>
      <c r="E417" s="237" t="s">
        <v>792</v>
      </c>
      <c r="F417" s="224" t="s">
        <v>47</v>
      </c>
      <c r="G417" s="235">
        <v>36</v>
      </c>
      <c r="H417" s="235">
        <f t="shared" si="18"/>
        <v>283.10038800000001</v>
      </c>
      <c r="I417" s="236">
        <f t="shared" si="19"/>
        <v>361.51919547599999</v>
      </c>
      <c r="J417" s="236">
        <f t="shared" si="20"/>
        <v>13014.691037135999</v>
      </c>
      <c r="O417" s="252">
        <v>263.08</v>
      </c>
    </row>
    <row r="418" spans="1:15" s="225" customFormat="1" ht="18.75" customHeight="1" outlineLevel="1">
      <c r="A418" s="232"/>
      <c r="B418" s="224" t="s">
        <v>790</v>
      </c>
      <c r="C418" s="43" t="s">
        <v>465</v>
      </c>
      <c r="D418" s="233" t="s">
        <v>70</v>
      </c>
      <c r="E418" s="237" t="s">
        <v>1043</v>
      </c>
      <c r="F418" s="224" t="s">
        <v>47</v>
      </c>
      <c r="G418" s="235">
        <v>10</v>
      </c>
      <c r="H418" s="235">
        <f t="shared" si="18"/>
        <v>27.870989999999999</v>
      </c>
      <c r="I418" s="236">
        <f t="shared" si="19"/>
        <v>35.591254229999997</v>
      </c>
      <c r="J418" s="236">
        <f t="shared" si="20"/>
        <v>355.91254229999998</v>
      </c>
      <c r="O418" s="252">
        <v>25.9</v>
      </c>
    </row>
    <row r="419" spans="1:15" s="225" customFormat="1" ht="18.75" customHeight="1" outlineLevel="1">
      <c r="A419" s="232"/>
      <c r="B419" s="224" t="s">
        <v>791</v>
      </c>
      <c r="C419" s="233" t="s">
        <v>1127</v>
      </c>
      <c r="D419" s="224" t="s">
        <v>70</v>
      </c>
      <c r="E419" s="237" t="s">
        <v>1044</v>
      </c>
      <c r="F419" s="224" t="s">
        <v>47</v>
      </c>
      <c r="G419" s="235">
        <v>1</v>
      </c>
      <c r="H419" s="235">
        <f t="shared" si="18"/>
        <v>2168.2338900000004</v>
      </c>
      <c r="I419" s="236">
        <f t="shared" si="19"/>
        <v>2768.8346775300001</v>
      </c>
      <c r="J419" s="236">
        <f t="shared" si="20"/>
        <v>2768.8346775300001</v>
      </c>
      <c r="O419" s="252">
        <v>2014.9</v>
      </c>
    </row>
    <row r="420" spans="1:15" s="225" customFormat="1" ht="18.75" customHeight="1" outlineLevel="1">
      <c r="A420" s="232"/>
      <c r="B420" s="224" t="s">
        <v>793</v>
      </c>
      <c r="C420" s="233" t="s">
        <v>1128</v>
      </c>
      <c r="D420" s="233" t="s">
        <v>1098</v>
      </c>
      <c r="E420" s="237" t="s">
        <v>795</v>
      </c>
      <c r="F420" s="224" t="s">
        <v>47</v>
      </c>
      <c r="G420" s="235">
        <v>1</v>
      </c>
      <c r="H420" s="235">
        <f t="shared" si="18"/>
        <v>445.75290300000006</v>
      </c>
      <c r="I420" s="236">
        <f t="shared" si="19"/>
        <v>569.22645713100007</v>
      </c>
      <c r="J420" s="236">
        <f t="shared" si="20"/>
        <v>569.22645713100007</v>
      </c>
      <c r="O420" s="252">
        <v>414.23</v>
      </c>
    </row>
    <row r="421" spans="1:15" s="225" customFormat="1" ht="18.75" customHeight="1" outlineLevel="1">
      <c r="A421" s="232"/>
      <c r="B421" s="224" t="s">
        <v>794</v>
      </c>
      <c r="C421" s="233" t="s">
        <v>434</v>
      </c>
      <c r="D421" s="233" t="s">
        <v>70</v>
      </c>
      <c r="E421" s="237" t="s">
        <v>999</v>
      </c>
      <c r="F421" s="224" t="s">
        <v>47</v>
      </c>
      <c r="G421" s="235">
        <v>2</v>
      </c>
      <c r="H421" s="235">
        <f t="shared" si="18"/>
        <v>241.47684000000001</v>
      </c>
      <c r="I421" s="236">
        <f t="shared" si="19"/>
        <v>308.36592467999998</v>
      </c>
      <c r="J421" s="236">
        <f t="shared" si="20"/>
        <v>616.73184935999996</v>
      </c>
      <c r="O421" s="252">
        <v>224.4</v>
      </c>
    </row>
    <row r="422" spans="1:15" s="225" customFormat="1" ht="18.75" customHeight="1" outlineLevel="1">
      <c r="A422" s="232"/>
      <c r="B422" s="224" t="s">
        <v>1049</v>
      </c>
      <c r="C422" s="241" t="s">
        <v>1129</v>
      </c>
      <c r="D422" s="224" t="s">
        <v>1098</v>
      </c>
      <c r="E422" s="237" t="s">
        <v>987</v>
      </c>
      <c r="F422" s="224" t="s">
        <v>47</v>
      </c>
      <c r="G422" s="235">
        <v>32</v>
      </c>
      <c r="H422" s="235">
        <f t="shared" si="18"/>
        <v>26.159991000000002</v>
      </c>
      <c r="I422" s="236">
        <f t="shared" si="19"/>
        <v>33.406308506999999</v>
      </c>
      <c r="J422" s="236">
        <f t="shared" si="20"/>
        <v>1069.001872224</v>
      </c>
      <c r="O422" s="252">
        <v>24.31</v>
      </c>
    </row>
    <row r="423" spans="1:15" s="225" customFormat="1" ht="18.75" customHeight="1" outlineLevel="1">
      <c r="A423" s="232"/>
      <c r="B423" s="187"/>
      <c r="C423" s="188"/>
      <c r="D423" s="188"/>
      <c r="E423" s="188"/>
      <c r="F423" s="188"/>
      <c r="G423" s="188"/>
      <c r="H423" s="211" t="s">
        <v>139</v>
      </c>
      <c r="I423" s="236"/>
      <c r="J423" s="186">
        <f>SUM(J398:J422)</f>
        <v>33895.032768945603</v>
      </c>
      <c r="O423" s="253" t="s">
        <v>139</v>
      </c>
    </row>
    <row r="424" spans="1:15" s="225" customFormat="1" ht="18.75" customHeight="1">
      <c r="A424" s="232"/>
      <c r="B424" s="232"/>
      <c r="C424" s="232"/>
      <c r="D424" s="232"/>
      <c r="E424" s="149"/>
      <c r="F424" s="232"/>
      <c r="G424" s="170"/>
      <c r="H424" s="235">
        <f t="shared" si="18"/>
        <v>0</v>
      </c>
      <c r="I424" s="236"/>
      <c r="J424" s="236"/>
      <c r="O424" s="250"/>
    </row>
    <row r="425" spans="1:15" s="225" customFormat="1" ht="18.75" customHeight="1">
      <c r="A425" s="232"/>
      <c r="B425" s="164">
        <v>18</v>
      </c>
      <c r="C425" s="164"/>
      <c r="D425" s="164"/>
      <c r="E425" s="146" t="s">
        <v>525</v>
      </c>
      <c r="F425" s="146"/>
      <c r="G425" s="210"/>
      <c r="H425" s="210"/>
      <c r="I425" s="210"/>
      <c r="J425" s="210"/>
      <c r="O425" s="251"/>
    </row>
    <row r="426" spans="1:15" s="225" customFormat="1" ht="18.75" customHeight="1" outlineLevel="1">
      <c r="A426" s="232"/>
      <c r="B426" s="182" t="s">
        <v>167</v>
      </c>
      <c r="C426" s="182"/>
      <c r="D426" s="182"/>
      <c r="E426" s="151" t="s">
        <v>23</v>
      </c>
      <c r="F426" s="150"/>
      <c r="G426" s="2"/>
      <c r="H426" s="235">
        <f t="shared" si="18"/>
        <v>0</v>
      </c>
      <c r="I426" s="236"/>
      <c r="J426" s="236"/>
      <c r="O426" s="252"/>
    </row>
    <row r="427" spans="1:15" s="225" customFormat="1" ht="39.950000000000003" customHeight="1" outlineLevel="1">
      <c r="A427" s="232"/>
      <c r="B427" s="231" t="s">
        <v>377</v>
      </c>
      <c r="C427" s="233" t="s">
        <v>195</v>
      </c>
      <c r="D427" s="233" t="s">
        <v>52</v>
      </c>
      <c r="E427" s="237" t="s">
        <v>1006</v>
      </c>
      <c r="F427" s="223" t="s">
        <v>47</v>
      </c>
      <c r="G427" s="235">
        <v>1</v>
      </c>
      <c r="H427" s="235">
        <f t="shared" si="18"/>
        <v>355.55420100000003</v>
      </c>
      <c r="I427" s="236">
        <f t="shared" si="19"/>
        <v>454.04271467699999</v>
      </c>
      <c r="J427" s="236">
        <f t="shared" si="20"/>
        <v>454.04271467699999</v>
      </c>
      <c r="O427" s="252">
        <v>330.41</v>
      </c>
    </row>
    <row r="428" spans="1:15" s="225" customFormat="1" ht="39.950000000000003" customHeight="1" outlineLevel="1">
      <c r="A428" s="232"/>
      <c r="B428" s="231" t="s">
        <v>378</v>
      </c>
      <c r="C428" s="233" t="s">
        <v>195</v>
      </c>
      <c r="D428" s="233" t="s">
        <v>52</v>
      </c>
      <c r="E428" s="237" t="s">
        <v>796</v>
      </c>
      <c r="F428" s="223" t="s">
        <v>47</v>
      </c>
      <c r="G428" s="235">
        <v>2</v>
      </c>
      <c r="H428" s="235">
        <f t="shared" si="18"/>
        <v>355.55420100000003</v>
      </c>
      <c r="I428" s="236">
        <f t="shared" si="19"/>
        <v>454.04271467699999</v>
      </c>
      <c r="J428" s="236">
        <f t="shared" si="20"/>
        <v>908.08542935399998</v>
      </c>
      <c r="O428" s="252">
        <v>330.41</v>
      </c>
    </row>
    <row r="429" spans="1:15" s="225" customFormat="1" ht="39.950000000000003" customHeight="1" outlineLevel="1">
      <c r="A429" s="232"/>
      <c r="B429" s="231" t="s">
        <v>379</v>
      </c>
      <c r="C429" s="233" t="s">
        <v>128</v>
      </c>
      <c r="D429" s="233" t="s">
        <v>52</v>
      </c>
      <c r="E429" s="237" t="s">
        <v>797</v>
      </c>
      <c r="F429" s="223" t="s">
        <v>47</v>
      </c>
      <c r="G429" s="235">
        <v>3</v>
      </c>
      <c r="H429" s="235">
        <f t="shared" si="18"/>
        <v>412.61978400000004</v>
      </c>
      <c r="I429" s="236">
        <f t="shared" si="19"/>
        <v>526.91546416799997</v>
      </c>
      <c r="J429" s="236">
        <f t="shared" si="20"/>
        <v>1580.7463925039999</v>
      </c>
      <c r="O429" s="252">
        <v>383.44</v>
      </c>
    </row>
    <row r="430" spans="1:15" s="225" customFormat="1" ht="18.75" customHeight="1" outlineLevel="1">
      <c r="A430" s="232"/>
      <c r="B430" s="231" t="s">
        <v>380</v>
      </c>
      <c r="C430" s="233" t="s">
        <v>189</v>
      </c>
      <c r="D430" s="233" t="s">
        <v>52</v>
      </c>
      <c r="E430" s="237" t="s">
        <v>798</v>
      </c>
      <c r="F430" s="223" t="s">
        <v>47</v>
      </c>
      <c r="G430" s="235">
        <v>1</v>
      </c>
      <c r="H430" s="235">
        <f t="shared" si="18"/>
        <v>1198.7108340000002</v>
      </c>
      <c r="I430" s="236">
        <f t="shared" si="19"/>
        <v>1530.753735018</v>
      </c>
      <c r="J430" s="236">
        <f t="shared" si="20"/>
        <v>1530.753735018</v>
      </c>
      <c r="O430" s="252">
        <v>1113.94</v>
      </c>
    </row>
    <row r="431" spans="1:15" s="225" customFormat="1" ht="18.75" customHeight="1" outlineLevel="1">
      <c r="A431" s="232"/>
      <c r="B431" s="182" t="s">
        <v>168</v>
      </c>
      <c r="C431" s="231"/>
      <c r="D431" s="231"/>
      <c r="E431" s="184" t="s">
        <v>190</v>
      </c>
      <c r="F431" s="223"/>
      <c r="G431" s="235"/>
      <c r="H431" s="235">
        <f t="shared" si="18"/>
        <v>0</v>
      </c>
      <c r="I431" s="236"/>
      <c r="J431" s="236"/>
      <c r="O431" s="252"/>
    </row>
    <row r="432" spans="1:15" s="225" customFormat="1" ht="18.75" customHeight="1" outlineLevel="1">
      <c r="A432" s="232"/>
      <c r="B432" s="231" t="s">
        <v>381</v>
      </c>
      <c r="C432" s="231" t="s">
        <v>191</v>
      </c>
      <c r="D432" s="233" t="s">
        <v>52</v>
      </c>
      <c r="E432" s="230" t="s">
        <v>1060</v>
      </c>
      <c r="F432" s="223" t="s">
        <v>47</v>
      </c>
      <c r="G432" s="235">
        <v>66</v>
      </c>
      <c r="H432" s="235">
        <f t="shared" si="18"/>
        <v>14.365935</v>
      </c>
      <c r="I432" s="236">
        <f t="shared" si="19"/>
        <v>18.345298995</v>
      </c>
      <c r="J432" s="236">
        <f t="shared" si="20"/>
        <v>1210.78973367</v>
      </c>
      <c r="O432" s="252">
        <v>13.35</v>
      </c>
    </row>
    <row r="433" spans="1:15" s="225" customFormat="1" ht="18.75" customHeight="1" outlineLevel="1">
      <c r="A433" s="232"/>
      <c r="B433" s="231" t="s">
        <v>382</v>
      </c>
      <c r="C433" s="231" t="s">
        <v>191</v>
      </c>
      <c r="D433" s="233" t="s">
        <v>52</v>
      </c>
      <c r="E433" s="230" t="s">
        <v>1007</v>
      </c>
      <c r="F433" s="223" t="s">
        <v>47</v>
      </c>
      <c r="G433" s="235">
        <v>3</v>
      </c>
      <c r="H433" s="235">
        <f t="shared" si="18"/>
        <v>14.365935</v>
      </c>
      <c r="I433" s="236">
        <f t="shared" si="19"/>
        <v>18.345298995</v>
      </c>
      <c r="J433" s="236">
        <f t="shared" si="20"/>
        <v>55.035896985000001</v>
      </c>
      <c r="O433" s="252">
        <v>13.35</v>
      </c>
    </row>
    <row r="434" spans="1:15" s="225" customFormat="1" ht="18.75" customHeight="1" outlineLevel="1">
      <c r="A434" s="232"/>
      <c r="B434" s="231" t="s">
        <v>383</v>
      </c>
      <c r="C434" s="231" t="s">
        <v>191</v>
      </c>
      <c r="D434" s="233" t="s">
        <v>52</v>
      </c>
      <c r="E434" s="230" t="s">
        <v>799</v>
      </c>
      <c r="F434" s="223" t="s">
        <v>47</v>
      </c>
      <c r="G434" s="235">
        <v>2</v>
      </c>
      <c r="H434" s="235">
        <f t="shared" si="18"/>
        <v>14.365935</v>
      </c>
      <c r="I434" s="236">
        <f t="shared" si="19"/>
        <v>18.345298995</v>
      </c>
      <c r="J434" s="236">
        <f t="shared" si="20"/>
        <v>36.690597990000001</v>
      </c>
      <c r="O434" s="252">
        <v>13.35</v>
      </c>
    </row>
    <row r="435" spans="1:15" s="225" customFormat="1" ht="18.75" customHeight="1" outlineLevel="1">
      <c r="A435" s="232"/>
      <c r="B435" s="231" t="s">
        <v>384</v>
      </c>
      <c r="C435" s="231" t="s">
        <v>191</v>
      </c>
      <c r="D435" s="233" t="s">
        <v>52</v>
      </c>
      <c r="E435" s="230" t="s">
        <v>800</v>
      </c>
      <c r="F435" s="223" t="s">
        <v>47</v>
      </c>
      <c r="G435" s="235">
        <v>16</v>
      </c>
      <c r="H435" s="235">
        <f t="shared" si="18"/>
        <v>14.365935</v>
      </c>
      <c r="I435" s="236">
        <f t="shared" si="19"/>
        <v>18.345298995</v>
      </c>
      <c r="J435" s="236">
        <f t="shared" si="20"/>
        <v>293.52478392</v>
      </c>
      <c r="O435" s="252">
        <v>13.35</v>
      </c>
    </row>
    <row r="436" spans="1:15" s="225" customFormat="1" ht="18.75" customHeight="1" outlineLevel="1">
      <c r="A436" s="232"/>
      <c r="B436" s="231" t="s">
        <v>385</v>
      </c>
      <c r="C436" s="231" t="s">
        <v>191</v>
      </c>
      <c r="D436" s="233" t="s">
        <v>52</v>
      </c>
      <c r="E436" s="230" t="s">
        <v>801</v>
      </c>
      <c r="F436" s="223" t="s">
        <v>47</v>
      </c>
      <c r="G436" s="235">
        <v>4</v>
      </c>
      <c r="H436" s="235">
        <f t="shared" si="18"/>
        <v>14.365935</v>
      </c>
      <c r="I436" s="236">
        <f t="shared" si="19"/>
        <v>18.345298995</v>
      </c>
      <c r="J436" s="236">
        <f t="shared" si="20"/>
        <v>73.381195980000001</v>
      </c>
      <c r="O436" s="252">
        <v>13.35</v>
      </c>
    </row>
    <row r="437" spans="1:15" s="225" customFormat="1" ht="18.75" customHeight="1" outlineLevel="1">
      <c r="A437" s="232"/>
      <c r="B437" s="231" t="s">
        <v>386</v>
      </c>
      <c r="C437" s="231" t="s">
        <v>191</v>
      </c>
      <c r="D437" s="233" t="s">
        <v>52</v>
      </c>
      <c r="E437" s="230" t="s">
        <v>1061</v>
      </c>
      <c r="F437" s="223" t="s">
        <v>47</v>
      </c>
      <c r="G437" s="235">
        <v>1</v>
      </c>
      <c r="H437" s="235">
        <f t="shared" si="18"/>
        <v>14.365935</v>
      </c>
      <c r="I437" s="236">
        <f t="shared" si="19"/>
        <v>18.345298995</v>
      </c>
      <c r="J437" s="236">
        <f t="shared" si="20"/>
        <v>18.345298995</v>
      </c>
      <c r="O437" s="252">
        <v>13.35</v>
      </c>
    </row>
    <row r="438" spans="1:15" s="225" customFormat="1" ht="18.75" customHeight="1" outlineLevel="1">
      <c r="A438" s="232"/>
      <c r="B438" s="231" t="s">
        <v>387</v>
      </c>
      <c r="C438" s="231" t="s">
        <v>192</v>
      </c>
      <c r="D438" s="233" t="s">
        <v>52</v>
      </c>
      <c r="E438" s="230" t="s">
        <v>1062</v>
      </c>
      <c r="F438" s="223" t="s">
        <v>47</v>
      </c>
      <c r="G438" s="235">
        <v>2</v>
      </c>
      <c r="H438" s="235">
        <f t="shared" si="18"/>
        <v>94.244838000000001</v>
      </c>
      <c r="I438" s="236">
        <f t="shared" si="19"/>
        <v>120.350658126</v>
      </c>
      <c r="J438" s="236">
        <f t="shared" si="20"/>
        <v>240.701316252</v>
      </c>
      <c r="O438" s="252">
        <v>87.58</v>
      </c>
    </row>
    <row r="439" spans="1:15" s="225" customFormat="1" ht="18.75" customHeight="1" outlineLevel="1">
      <c r="A439" s="232"/>
      <c r="B439" s="231" t="s">
        <v>802</v>
      </c>
      <c r="C439" s="231" t="s">
        <v>192</v>
      </c>
      <c r="D439" s="233" t="s">
        <v>52</v>
      </c>
      <c r="E439" s="230" t="s">
        <v>804</v>
      </c>
      <c r="F439" s="223" t="s">
        <v>47</v>
      </c>
      <c r="G439" s="235">
        <v>4</v>
      </c>
      <c r="H439" s="235">
        <f t="shared" si="18"/>
        <v>94.244838000000001</v>
      </c>
      <c r="I439" s="236">
        <f t="shared" si="19"/>
        <v>120.350658126</v>
      </c>
      <c r="J439" s="236">
        <f t="shared" si="20"/>
        <v>481.402632504</v>
      </c>
      <c r="O439" s="252">
        <v>87.58</v>
      </c>
    </row>
    <row r="440" spans="1:15" s="225" customFormat="1" ht="18.75" customHeight="1" outlineLevel="1">
      <c r="A440" s="232"/>
      <c r="B440" s="231" t="s">
        <v>803</v>
      </c>
      <c r="C440" s="231" t="s">
        <v>192</v>
      </c>
      <c r="D440" s="233" t="s">
        <v>52</v>
      </c>
      <c r="E440" s="230" t="s">
        <v>1063</v>
      </c>
      <c r="F440" s="223" t="s">
        <v>47</v>
      </c>
      <c r="G440" s="235">
        <v>2</v>
      </c>
      <c r="H440" s="235">
        <f t="shared" si="18"/>
        <v>94.244838000000001</v>
      </c>
      <c r="I440" s="236">
        <f t="shared" si="19"/>
        <v>120.350658126</v>
      </c>
      <c r="J440" s="236">
        <f t="shared" si="20"/>
        <v>240.701316252</v>
      </c>
      <c r="O440" s="252">
        <v>87.58</v>
      </c>
    </row>
    <row r="441" spans="1:15" s="225" customFormat="1" ht="18.75" customHeight="1" outlineLevel="1">
      <c r="A441" s="232"/>
      <c r="B441" s="231" t="s">
        <v>805</v>
      </c>
      <c r="C441" s="231" t="s">
        <v>193</v>
      </c>
      <c r="D441" s="233" t="s">
        <v>52</v>
      </c>
      <c r="E441" s="230" t="s">
        <v>1027</v>
      </c>
      <c r="F441" s="223" t="s">
        <v>47</v>
      </c>
      <c r="G441" s="235">
        <v>2</v>
      </c>
      <c r="H441" s="235">
        <f t="shared" si="18"/>
        <v>127.421001</v>
      </c>
      <c r="I441" s="236">
        <f t="shared" si="19"/>
        <v>162.71661827699998</v>
      </c>
      <c r="J441" s="236">
        <f t="shared" si="20"/>
        <v>325.43323655399996</v>
      </c>
      <c r="O441" s="252">
        <v>118.41</v>
      </c>
    </row>
    <row r="442" spans="1:15" s="225" customFormat="1" ht="18.75" customHeight="1" outlineLevel="1">
      <c r="A442" s="232"/>
      <c r="B442" s="231" t="s">
        <v>806</v>
      </c>
      <c r="C442" s="231" t="s">
        <v>193</v>
      </c>
      <c r="D442" s="233" t="s">
        <v>52</v>
      </c>
      <c r="E442" s="230" t="s">
        <v>1064</v>
      </c>
      <c r="F442" s="223" t="s">
        <v>47</v>
      </c>
      <c r="G442" s="235">
        <v>2</v>
      </c>
      <c r="H442" s="235">
        <f t="shared" si="18"/>
        <v>127.421001</v>
      </c>
      <c r="I442" s="236">
        <f t="shared" si="19"/>
        <v>162.71661827699998</v>
      </c>
      <c r="J442" s="236">
        <f t="shared" si="20"/>
        <v>325.43323655399996</v>
      </c>
      <c r="O442" s="252">
        <v>118.41</v>
      </c>
    </row>
    <row r="443" spans="1:15" s="225" customFormat="1" ht="18.75" customHeight="1" outlineLevel="1">
      <c r="A443" s="232"/>
      <c r="B443" s="231" t="s">
        <v>807</v>
      </c>
      <c r="C443" s="233" t="s">
        <v>194</v>
      </c>
      <c r="D443" s="233" t="s">
        <v>52</v>
      </c>
      <c r="E443" s="237" t="s">
        <v>1065</v>
      </c>
      <c r="F443" s="223" t="s">
        <v>47</v>
      </c>
      <c r="G443" s="235">
        <v>2</v>
      </c>
      <c r="H443" s="235">
        <f t="shared" si="18"/>
        <v>370.55503500000003</v>
      </c>
      <c r="I443" s="236">
        <f t="shared" si="19"/>
        <v>473.19877969499998</v>
      </c>
      <c r="J443" s="236">
        <f t="shared" si="20"/>
        <v>946.39755938999997</v>
      </c>
      <c r="O443" s="252">
        <v>344.35</v>
      </c>
    </row>
    <row r="444" spans="1:15" s="225" customFormat="1" ht="18.75" customHeight="1" outlineLevel="1">
      <c r="A444" s="232"/>
      <c r="B444" s="231" t="s">
        <v>808</v>
      </c>
      <c r="C444" s="233" t="s">
        <v>427</v>
      </c>
      <c r="D444" s="233" t="s">
        <v>70</v>
      </c>
      <c r="E444" s="230" t="s">
        <v>810</v>
      </c>
      <c r="F444" s="223" t="s">
        <v>47</v>
      </c>
      <c r="G444" s="235">
        <v>1</v>
      </c>
      <c r="H444" s="235">
        <f t="shared" si="18"/>
        <v>160.102158</v>
      </c>
      <c r="I444" s="236">
        <f t="shared" si="19"/>
        <v>204.45045576599998</v>
      </c>
      <c r="J444" s="236">
        <f t="shared" si="20"/>
        <v>204.45045576599998</v>
      </c>
      <c r="O444" s="252">
        <v>148.78</v>
      </c>
    </row>
    <row r="445" spans="1:15" s="225" customFormat="1" ht="18.75" customHeight="1" outlineLevel="1">
      <c r="A445" s="232"/>
      <c r="B445" s="231" t="s">
        <v>809</v>
      </c>
      <c r="C445" s="233" t="s">
        <v>428</v>
      </c>
      <c r="D445" s="233" t="s">
        <v>70</v>
      </c>
      <c r="E445" s="230" t="s">
        <v>812</v>
      </c>
      <c r="F445" s="223" t="s">
        <v>47</v>
      </c>
      <c r="G445" s="235">
        <v>2</v>
      </c>
      <c r="H445" s="235">
        <f t="shared" si="18"/>
        <v>284.68225500000005</v>
      </c>
      <c r="I445" s="236">
        <f t="shared" si="19"/>
        <v>363.53923963500006</v>
      </c>
      <c r="J445" s="236">
        <f t="shared" si="20"/>
        <v>727.07847927000012</v>
      </c>
      <c r="O445" s="252">
        <v>264.55</v>
      </c>
    </row>
    <row r="446" spans="1:15" s="225" customFormat="1" ht="18.75" customHeight="1" outlineLevel="1">
      <c r="A446" s="232"/>
      <c r="B446" s="231" t="s">
        <v>811</v>
      </c>
      <c r="C446" s="233" t="s">
        <v>427</v>
      </c>
      <c r="D446" s="233" t="s">
        <v>70</v>
      </c>
      <c r="E446" s="230" t="s">
        <v>1028</v>
      </c>
      <c r="F446" s="223" t="s">
        <v>47</v>
      </c>
      <c r="G446" s="235">
        <v>3</v>
      </c>
      <c r="H446" s="235">
        <f t="shared" si="18"/>
        <v>160.102158</v>
      </c>
      <c r="I446" s="236">
        <f t="shared" si="19"/>
        <v>204.45045576599998</v>
      </c>
      <c r="J446" s="236">
        <f t="shared" si="20"/>
        <v>613.3513672979999</v>
      </c>
      <c r="O446" s="252">
        <v>148.78</v>
      </c>
    </row>
    <row r="447" spans="1:15" s="225" customFormat="1" ht="18.75" customHeight="1" outlineLevel="1">
      <c r="A447" s="232"/>
      <c r="B447" s="231" t="s">
        <v>1067</v>
      </c>
      <c r="C447" s="233" t="s">
        <v>439</v>
      </c>
      <c r="D447" s="233" t="s">
        <v>70</v>
      </c>
      <c r="E447" s="230" t="s">
        <v>813</v>
      </c>
      <c r="F447" s="223" t="s">
        <v>47</v>
      </c>
      <c r="G447" s="235">
        <v>24</v>
      </c>
      <c r="H447" s="235">
        <f t="shared" si="18"/>
        <v>114.74454300000001</v>
      </c>
      <c r="I447" s="236">
        <f t="shared" si="19"/>
        <v>146.52878141100001</v>
      </c>
      <c r="J447" s="236">
        <f t="shared" si="20"/>
        <v>3516.6907538640003</v>
      </c>
      <c r="O447" s="252">
        <v>106.63</v>
      </c>
    </row>
    <row r="448" spans="1:15" s="225" customFormat="1" ht="18.75" customHeight="1" outlineLevel="1">
      <c r="A448" s="232"/>
      <c r="B448" s="231" t="s">
        <v>1068</v>
      </c>
      <c r="C448" s="231" t="s">
        <v>439</v>
      </c>
      <c r="D448" s="233" t="s">
        <v>70</v>
      </c>
      <c r="E448" s="230" t="s">
        <v>814</v>
      </c>
      <c r="F448" s="223" t="s">
        <v>47</v>
      </c>
      <c r="G448" s="235">
        <v>8</v>
      </c>
      <c r="H448" s="235">
        <f t="shared" si="18"/>
        <v>114.74454300000001</v>
      </c>
      <c r="I448" s="236">
        <f t="shared" si="19"/>
        <v>146.52878141100001</v>
      </c>
      <c r="J448" s="236">
        <f t="shared" si="20"/>
        <v>1172.2302512880001</v>
      </c>
      <c r="O448" s="252">
        <v>106.63</v>
      </c>
    </row>
    <row r="449" spans="1:15" s="225" customFormat="1" ht="18.75" customHeight="1" outlineLevel="1">
      <c r="A449" s="232"/>
      <c r="B449" s="182" t="s">
        <v>169</v>
      </c>
      <c r="C449" s="154"/>
      <c r="D449" s="154"/>
      <c r="E449" s="141" t="s">
        <v>24</v>
      </c>
      <c r="F449" s="150"/>
      <c r="G449" s="235"/>
      <c r="H449" s="235">
        <f t="shared" si="18"/>
        <v>0</v>
      </c>
      <c r="I449" s="236"/>
      <c r="J449" s="236"/>
      <c r="O449" s="252"/>
    </row>
    <row r="450" spans="1:15" s="225" customFormat="1" ht="18.75" customHeight="1" outlineLevel="1">
      <c r="A450" s="232"/>
      <c r="B450" s="231" t="s">
        <v>388</v>
      </c>
      <c r="C450" s="231">
        <v>91834</v>
      </c>
      <c r="D450" s="233" t="s">
        <v>52</v>
      </c>
      <c r="E450" s="237" t="s">
        <v>1001</v>
      </c>
      <c r="F450" s="231" t="s">
        <v>62</v>
      </c>
      <c r="G450" s="235">
        <v>408.3</v>
      </c>
      <c r="H450" s="235">
        <f t="shared" si="18"/>
        <v>5.3266950000000008</v>
      </c>
      <c r="I450" s="236">
        <f t="shared" si="19"/>
        <v>6.8021895150000002</v>
      </c>
      <c r="J450" s="236">
        <f t="shared" si="20"/>
        <v>2777.3339789745</v>
      </c>
      <c r="O450" s="252">
        <v>4.95</v>
      </c>
    </row>
    <row r="451" spans="1:15" s="225" customFormat="1" ht="18.75" customHeight="1" outlineLevel="1">
      <c r="A451" s="232"/>
      <c r="B451" s="231" t="s">
        <v>389</v>
      </c>
      <c r="C451" s="231">
        <v>91836</v>
      </c>
      <c r="D451" s="233" t="s">
        <v>52</v>
      </c>
      <c r="E451" s="237" t="s">
        <v>1002</v>
      </c>
      <c r="F451" s="231" t="s">
        <v>62</v>
      </c>
      <c r="G451" s="235">
        <v>174.4</v>
      </c>
      <c r="H451" s="235">
        <f t="shared" si="18"/>
        <v>6.9193230000000003</v>
      </c>
      <c r="I451" s="236">
        <f t="shared" si="19"/>
        <v>8.8359754709999994</v>
      </c>
      <c r="J451" s="236">
        <f t="shared" si="20"/>
        <v>1540.9941221423999</v>
      </c>
      <c r="O451" s="252">
        <v>6.43</v>
      </c>
    </row>
    <row r="452" spans="1:15" s="225" customFormat="1" ht="18.75" customHeight="1" outlineLevel="1">
      <c r="A452" s="232"/>
      <c r="B452" s="231" t="s">
        <v>390</v>
      </c>
      <c r="C452" s="233">
        <v>93008</v>
      </c>
      <c r="D452" s="233" t="s">
        <v>52</v>
      </c>
      <c r="E452" s="237" t="s">
        <v>1003</v>
      </c>
      <c r="F452" s="233" t="s">
        <v>62</v>
      </c>
      <c r="G452" s="235">
        <v>334.9</v>
      </c>
      <c r="H452" s="235">
        <f t="shared" si="18"/>
        <v>9.4266360000000002</v>
      </c>
      <c r="I452" s="236">
        <f t="shared" si="19"/>
        <v>12.037814171999999</v>
      </c>
      <c r="J452" s="236">
        <f t="shared" si="20"/>
        <v>4031.4639662027994</v>
      </c>
      <c r="O452" s="252">
        <v>8.76</v>
      </c>
    </row>
    <row r="453" spans="1:15" s="225" customFormat="1" ht="18.75" customHeight="1" outlineLevel="1">
      <c r="A453" s="232"/>
      <c r="B453" s="231" t="s">
        <v>391</v>
      </c>
      <c r="C453" s="233">
        <v>93009</v>
      </c>
      <c r="D453" s="233" t="s">
        <v>52</v>
      </c>
      <c r="E453" s="237" t="s">
        <v>1071</v>
      </c>
      <c r="F453" s="233" t="s">
        <v>62</v>
      </c>
      <c r="G453" s="235">
        <v>10.199999999999999</v>
      </c>
      <c r="H453" s="235">
        <f t="shared" si="18"/>
        <v>13.634187000000001</v>
      </c>
      <c r="I453" s="236">
        <f t="shared" si="19"/>
        <v>17.410856799000001</v>
      </c>
      <c r="J453" s="236">
        <f t="shared" si="20"/>
        <v>177.5907393498</v>
      </c>
      <c r="O453" s="252">
        <v>12.67</v>
      </c>
    </row>
    <row r="454" spans="1:15" s="225" customFormat="1" ht="18.75" customHeight="1" outlineLevel="1">
      <c r="A454" s="232"/>
      <c r="B454" s="231" t="s">
        <v>392</v>
      </c>
      <c r="C454" s="233">
        <v>93011</v>
      </c>
      <c r="D454" s="233" t="s">
        <v>52</v>
      </c>
      <c r="E454" s="237" t="s">
        <v>1070</v>
      </c>
      <c r="F454" s="233" t="s">
        <v>62</v>
      </c>
      <c r="G454" s="235">
        <v>40</v>
      </c>
      <c r="H454" s="235">
        <f t="shared" si="18"/>
        <v>22.824081000000003</v>
      </c>
      <c r="I454" s="236">
        <f t="shared" si="19"/>
        <v>29.146351437000003</v>
      </c>
      <c r="J454" s="236">
        <f t="shared" si="20"/>
        <v>1165.8540574800002</v>
      </c>
      <c r="O454" s="252">
        <v>21.21</v>
      </c>
    </row>
    <row r="455" spans="1:15" s="225" customFormat="1" ht="18.75" customHeight="1" outlineLevel="1">
      <c r="A455" s="232"/>
      <c r="B455" s="231" t="s">
        <v>393</v>
      </c>
      <c r="C455" s="233">
        <v>95745</v>
      </c>
      <c r="D455" s="233" t="s">
        <v>52</v>
      </c>
      <c r="E455" s="237" t="s">
        <v>1069</v>
      </c>
      <c r="F455" s="233" t="s">
        <v>62</v>
      </c>
      <c r="G455" s="235">
        <v>29.8</v>
      </c>
      <c r="H455" s="235">
        <f t="shared" si="18"/>
        <v>9.7817489999999996</v>
      </c>
      <c r="I455" s="236">
        <f t="shared" si="19"/>
        <v>12.491293472999999</v>
      </c>
      <c r="J455" s="236">
        <f t="shared" si="20"/>
        <v>372.2405454954</v>
      </c>
      <c r="O455" s="252">
        <v>9.09</v>
      </c>
    </row>
    <row r="456" spans="1:15" s="225" customFormat="1" ht="18.75" customHeight="1" outlineLevel="1">
      <c r="A456" s="232"/>
      <c r="B456" s="231" t="s">
        <v>394</v>
      </c>
      <c r="C456" s="233">
        <v>83446</v>
      </c>
      <c r="D456" s="233" t="s">
        <v>52</v>
      </c>
      <c r="E456" s="237" t="s">
        <v>815</v>
      </c>
      <c r="F456" s="233" t="s">
        <v>47</v>
      </c>
      <c r="G456" s="235">
        <v>11</v>
      </c>
      <c r="H456" s="235">
        <f t="shared" si="18"/>
        <v>130.29418799999999</v>
      </c>
      <c r="I456" s="236">
        <f t="shared" si="19"/>
        <v>166.38567807599998</v>
      </c>
      <c r="J456" s="236">
        <f t="shared" si="20"/>
        <v>1830.2424588359997</v>
      </c>
      <c r="O456" s="252">
        <v>121.08</v>
      </c>
    </row>
    <row r="457" spans="1:15" s="225" customFormat="1" ht="18.75" customHeight="1" outlineLevel="1">
      <c r="A457" s="232"/>
      <c r="B457" s="231" t="s">
        <v>395</v>
      </c>
      <c r="C457" s="233">
        <v>91940</v>
      </c>
      <c r="D457" s="233" t="s">
        <v>52</v>
      </c>
      <c r="E457" s="237" t="s">
        <v>816</v>
      </c>
      <c r="F457" s="233" t="s">
        <v>47</v>
      </c>
      <c r="G457" s="235">
        <v>170</v>
      </c>
      <c r="H457" s="235">
        <f t="shared" si="18"/>
        <v>9.9324030000000008</v>
      </c>
      <c r="I457" s="236">
        <f t="shared" si="19"/>
        <v>12.683678630999999</v>
      </c>
      <c r="J457" s="236">
        <f t="shared" si="20"/>
        <v>2156.2253672699999</v>
      </c>
      <c r="O457" s="252">
        <v>9.23</v>
      </c>
    </row>
    <row r="458" spans="1:15" s="225" customFormat="1" ht="18.75" customHeight="1" outlineLevel="1">
      <c r="A458" s="232"/>
      <c r="B458" s="231" t="s">
        <v>397</v>
      </c>
      <c r="C458" s="233">
        <v>91937</v>
      </c>
      <c r="D458" s="233" t="s">
        <v>52</v>
      </c>
      <c r="E458" s="237" t="s">
        <v>975</v>
      </c>
      <c r="F458" s="233" t="s">
        <v>47</v>
      </c>
      <c r="G458" s="235">
        <v>100</v>
      </c>
      <c r="H458" s="235">
        <f t="shared" si="18"/>
        <v>7.4143290000000004</v>
      </c>
      <c r="I458" s="236">
        <f t="shared" si="19"/>
        <v>9.4680981329999998</v>
      </c>
      <c r="J458" s="236">
        <f t="shared" si="20"/>
        <v>946.80981329999997</v>
      </c>
      <c r="O458" s="252">
        <v>6.89</v>
      </c>
    </row>
    <row r="459" spans="1:15" s="225" customFormat="1" ht="18.75" customHeight="1" outlineLevel="1">
      <c r="A459" s="232"/>
      <c r="B459" s="182" t="s">
        <v>170</v>
      </c>
      <c r="C459" s="154"/>
      <c r="D459" s="154"/>
      <c r="E459" s="141" t="s">
        <v>817</v>
      </c>
      <c r="F459" s="222"/>
      <c r="G459" s="235"/>
      <c r="H459" s="235">
        <f t="shared" si="18"/>
        <v>0</v>
      </c>
      <c r="I459" s="236"/>
      <c r="J459" s="236"/>
      <c r="O459" s="252"/>
    </row>
    <row r="460" spans="1:15" s="225" customFormat="1" ht="39.950000000000003" customHeight="1" outlineLevel="1">
      <c r="A460" s="232"/>
      <c r="B460" s="231" t="s">
        <v>399</v>
      </c>
      <c r="C460" s="231">
        <v>91926</v>
      </c>
      <c r="D460" s="233" t="s">
        <v>52</v>
      </c>
      <c r="E460" s="230" t="s">
        <v>818</v>
      </c>
      <c r="F460" s="231" t="s">
        <v>62</v>
      </c>
      <c r="G460" s="235">
        <v>5871.3</v>
      </c>
      <c r="H460" s="235">
        <f t="shared" si="18"/>
        <v>2.1629609999999997</v>
      </c>
      <c r="I460" s="236">
        <f t="shared" si="19"/>
        <v>2.7621011969999993</v>
      </c>
      <c r="J460" s="236">
        <f t="shared" si="20"/>
        <v>16217.124757946096</v>
      </c>
      <c r="O460" s="252">
        <v>2.0099999999999998</v>
      </c>
    </row>
    <row r="461" spans="1:15" s="225" customFormat="1" ht="39.950000000000003" customHeight="1" outlineLevel="1">
      <c r="A461" s="232"/>
      <c r="B461" s="231" t="s">
        <v>400</v>
      </c>
      <c r="C461" s="231">
        <v>91928</v>
      </c>
      <c r="D461" s="233" t="s">
        <v>52</v>
      </c>
      <c r="E461" s="230" t="s">
        <v>819</v>
      </c>
      <c r="F461" s="231" t="s">
        <v>62</v>
      </c>
      <c r="G461" s="235">
        <v>253.9</v>
      </c>
      <c r="H461" s="235">
        <f t="shared" si="18"/>
        <v>3.4004760000000003</v>
      </c>
      <c r="I461" s="236">
        <f t="shared" si="19"/>
        <v>4.342407852</v>
      </c>
      <c r="J461" s="236">
        <f t="shared" si="20"/>
        <v>1102.5373536228001</v>
      </c>
      <c r="O461" s="252">
        <v>3.16</v>
      </c>
    </row>
    <row r="462" spans="1:15" s="225" customFormat="1" ht="39.950000000000003" customHeight="1" outlineLevel="1">
      <c r="A462" s="232"/>
      <c r="B462" s="231" t="s">
        <v>401</v>
      </c>
      <c r="C462" s="231">
        <v>91930</v>
      </c>
      <c r="D462" s="233" t="s">
        <v>52</v>
      </c>
      <c r="E462" s="230" t="s">
        <v>820</v>
      </c>
      <c r="F462" s="231" t="s">
        <v>62</v>
      </c>
      <c r="G462" s="235">
        <v>1472.4</v>
      </c>
      <c r="H462" s="235">
        <f t="shared" si="18"/>
        <v>4.62723</v>
      </c>
      <c r="I462" s="236">
        <f t="shared" si="19"/>
        <v>5.9089727099999996</v>
      </c>
      <c r="J462" s="236">
        <f t="shared" si="20"/>
        <v>8700.3714182040003</v>
      </c>
      <c r="O462" s="252">
        <v>4.3</v>
      </c>
    </row>
    <row r="463" spans="1:15" s="225" customFormat="1" ht="39.950000000000003" customHeight="1" outlineLevel="1">
      <c r="A463" s="232"/>
      <c r="B463" s="231" t="s">
        <v>402</v>
      </c>
      <c r="C463" s="231">
        <v>91934</v>
      </c>
      <c r="D463" s="233" t="s">
        <v>52</v>
      </c>
      <c r="E463" s="237" t="s">
        <v>821</v>
      </c>
      <c r="F463" s="231" t="s">
        <v>62</v>
      </c>
      <c r="G463" s="235">
        <v>34.5</v>
      </c>
      <c r="H463" s="235">
        <f t="shared" si="18"/>
        <v>11.449704000000001</v>
      </c>
      <c r="I463" s="236">
        <f t="shared" si="19"/>
        <v>14.621272008</v>
      </c>
      <c r="J463" s="236">
        <f t="shared" si="20"/>
        <v>504.43388427600001</v>
      </c>
      <c r="O463" s="252">
        <v>10.64</v>
      </c>
    </row>
    <row r="464" spans="1:15" s="225" customFormat="1" ht="39.950000000000003" customHeight="1" outlineLevel="1">
      <c r="A464" s="232"/>
      <c r="B464" s="231" t="s">
        <v>403</v>
      </c>
      <c r="C464" s="231">
        <v>92983</v>
      </c>
      <c r="D464" s="233" t="s">
        <v>52</v>
      </c>
      <c r="E464" s="237" t="s">
        <v>822</v>
      </c>
      <c r="F464" s="231" t="s">
        <v>62</v>
      </c>
      <c r="G464" s="235">
        <v>58.3</v>
      </c>
      <c r="H464" s="235">
        <f t="shared" ref="H464:H526" si="21">O464*1.0761</f>
        <v>12.601131000000002</v>
      </c>
      <c r="I464" s="236">
        <f t="shared" ref="I464:I524" si="22">H464*1.277</f>
        <v>16.091644287000001</v>
      </c>
      <c r="J464" s="236">
        <f t="shared" ref="J464:J524" si="23">G464*I464</f>
        <v>938.1428619321</v>
      </c>
      <c r="O464" s="252">
        <v>11.71</v>
      </c>
    </row>
    <row r="465" spans="1:15" s="225" customFormat="1" ht="39.950000000000003" customHeight="1" outlineLevel="1">
      <c r="A465" s="232"/>
      <c r="B465" s="231" t="s">
        <v>404</v>
      </c>
      <c r="C465" s="231">
        <v>92985</v>
      </c>
      <c r="D465" s="233" t="s">
        <v>52</v>
      </c>
      <c r="E465" s="237" t="s">
        <v>823</v>
      </c>
      <c r="F465" s="231" t="s">
        <v>62</v>
      </c>
      <c r="G465" s="235">
        <v>88.6</v>
      </c>
      <c r="H465" s="235">
        <f t="shared" si="21"/>
        <v>16.830204000000002</v>
      </c>
      <c r="I465" s="236">
        <f t="shared" si="22"/>
        <v>21.492170508000001</v>
      </c>
      <c r="J465" s="236">
        <f t="shared" si="23"/>
        <v>1904.2063070088</v>
      </c>
      <c r="O465" s="252">
        <v>15.64</v>
      </c>
    </row>
    <row r="466" spans="1:15" s="225" customFormat="1" ht="39.950000000000003" customHeight="1" outlineLevel="1">
      <c r="A466" s="232"/>
      <c r="B466" s="231" t="s">
        <v>405</v>
      </c>
      <c r="C466" s="231">
        <v>92989</v>
      </c>
      <c r="D466" s="233" t="s">
        <v>52</v>
      </c>
      <c r="E466" s="237" t="s">
        <v>824</v>
      </c>
      <c r="F466" s="231" t="s">
        <v>62</v>
      </c>
      <c r="G466" s="235">
        <v>282.8</v>
      </c>
      <c r="H466" s="235">
        <f t="shared" si="21"/>
        <v>33.229968</v>
      </c>
      <c r="I466" s="236">
        <f t="shared" si="22"/>
        <v>42.434669135999997</v>
      </c>
      <c r="J466" s="236">
        <f t="shared" si="23"/>
        <v>12000.524431660799</v>
      </c>
      <c r="O466" s="252">
        <v>30.88</v>
      </c>
    </row>
    <row r="467" spans="1:15" s="225" customFormat="1" ht="39.950000000000003" customHeight="1" outlineLevel="1">
      <c r="A467" s="232"/>
      <c r="B467" s="231" t="s">
        <v>406</v>
      </c>
      <c r="C467" s="231">
        <v>92991</v>
      </c>
      <c r="D467" s="233" t="s">
        <v>52</v>
      </c>
      <c r="E467" s="237" t="s">
        <v>1058</v>
      </c>
      <c r="F467" s="231" t="s">
        <v>62</v>
      </c>
      <c r="G467" s="235">
        <v>40</v>
      </c>
      <c r="H467" s="235">
        <f t="shared" si="21"/>
        <v>43.248458999999997</v>
      </c>
      <c r="I467" s="236">
        <f t="shared" si="22"/>
        <v>55.228282142999994</v>
      </c>
      <c r="J467" s="236">
        <f t="shared" si="23"/>
        <v>2209.1312857199996</v>
      </c>
      <c r="O467" s="252">
        <v>40.19</v>
      </c>
    </row>
    <row r="468" spans="1:15" s="225" customFormat="1" ht="39.950000000000003" customHeight="1" outlineLevel="1">
      <c r="A468" s="232"/>
      <c r="B468" s="231" t="s">
        <v>407</v>
      </c>
      <c r="C468" s="231">
        <v>92995</v>
      </c>
      <c r="D468" s="233" t="s">
        <v>52</v>
      </c>
      <c r="E468" s="237" t="s">
        <v>1059</v>
      </c>
      <c r="F468" s="231" t="s">
        <v>62</v>
      </c>
      <c r="G468" s="235">
        <v>159.80000000000001</v>
      </c>
      <c r="H468" s="235">
        <f t="shared" si="21"/>
        <v>68.719746000000001</v>
      </c>
      <c r="I468" s="236">
        <f t="shared" si="22"/>
        <v>87.755115641999993</v>
      </c>
      <c r="J468" s="236">
        <f t="shared" si="23"/>
        <v>14023.267479591599</v>
      </c>
      <c r="O468" s="252">
        <v>63.86</v>
      </c>
    </row>
    <row r="469" spans="1:15" s="225" customFormat="1" ht="18.75" customHeight="1" outlineLevel="1">
      <c r="A469" s="232"/>
      <c r="B469" s="182" t="s">
        <v>171</v>
      </c>
      <c r="C469" s="231"/>
      <c r="D469" s="231"/>
      <c r="E469" s="141" t="s">
        <v>825</v>
      </c>
      <c r="F469" s="231"/>
      <c r="G469" s="235"/>
      <c r="H469" s="235">
        <f t="shared" si="21"/>
        <v>0</v>
      </c>
      <c r="I469" s="236"/>
      <c r="J469" s="236"/>
      <c r="O469" s="252"/>
    </row>
    <row r="470" spans="1:15" s="225" customFormat="1" ht="18.75" customHeight="1" outlineLevel="1">
      <c r="A470" s="232"/>
      <c r="B470" s="233" t="s">
        <v>408</v>
      </c>
      <c r="C470" s="231" t="s">
        <v>398</v>
      </c>
      <c r="D470" s="233" t="s">
        <v>70</v>
      </c>
      <c r="E470" s="237" t="s">
        <v>1008</v>
      </c>
      <c r="F470" s="231" t="s">
        <v>62</v>
      </c>
      <c r="G470" s="235">
        <v>75.2</v>
      </c>
      <c r="H470" s="235">
        <f t="shared" si="21"/>
        <v>106.68455400000001</v>
      </c>
      <c r="I470" s="236">
        <f t="shared" si="22"/>
        <v>136.23617545799999</v>
      </c>
      <c r="J470" s="236">
        <f t="shared" si="23"/>
        <v>10244.960394441599</v>
      </c>
      <c r="O470" s="252">
        <v>99.14</v>
      </c>
    </row>
    <row r="471" spans="1:15" s="225" customFormat="1" ht="18.75" customHeight="1" outlineLevel="1">
      <c r="A471" s="232"/>
      <c r="B471" s="182" t="s">
        <v>172</v>
      </c>
      <c r="C471" s="154"/>
      <c r="D471" s="154"/>
      <c r="E471" s="141" t="s">
        <v>826</v>
      </c>
      <c r="F471" s="222"/>
      <c r="G471" s="235"/>
      <c r="H471" s="235">
        <f t="shared" si="21"/>
        <v>0</v>
      </c>
      <c r="I471" s="236"/>
      <c r="J471" s="236"/>
      <c r="O471" s="252"/>
    </row>
    <row r="472" spans="1:15" s="225" customFormat="1" ht="18.75" customHeight="1" outlineLevel="1">
      <c r="A472" s="232"/>
      <c r="B472" s="233" t="s">
        <v>409</v>
      </c>
      <c r="C472" s="231">
        <v>91996</v>
      </c>
      <c r="D472" s="233" t="s">
        <v>52</v>
      </c>
      <c r="E472" s="237" t="s">
        <v>1010</v>
      </c>
      <c r="F472" s="231" t="s">
        <v>47</v>
      </c>
      <c r="G472" s="235">
        <v>95</v>
      </c>
      <c r="H472" s="235">
        <f t="shared" si="21"/>
        <v>21.683415</v>
      </c>
      <c r="I472" s="236">
        <f t="shared" si="22"/>
        <v>27.689720954999999</v>
      </c>
      <c r="J472" s="236">
        <f t="shared" si="23"/>
        <v>2630.5234907249996</v>
      </c>
      <c r="O472" s="252">
        <v>20.149999999999999</v>
      </c>
    </row>
    <row r="473" spans="1:15" s="225" customFormat="1" ht="18.75" customHeight="1" outlineLevel="1">
      <c r="A473" s="232"/>
      <c r="B473" s="233" t="s">
        <v>410</v>
      </c>
      <c r="C473" s="231">
        <v>91997</v>
      </c>
      <c r="D473" s="233" t="s">
        <v>52</v>
      </c>
      <c r="E473" s="237" t="s">
        <v>1009</v>
      </c>
      <c r="F473" s="231" t="s">
        <v>47</v>
      </c>
      <c r="G473" s="235">
        <v>23</v>
      </c>
      <c r="H473" s="235">
        <f t="shared" si="21"/>
        <v>23.340609000000004</v>
      </c>
      <c r="I473" s="236">
        <f t="shared" si="22"/>
        <v>29.805957693000003</v>
      </c>
      <c r="J473" s="236">
        <f t="shared" si="23"/>
        <v>685.53702693900004</v>
      </c>
      <c r="O473" s="252">
        <v>21.69</v>
      </c>
    </row>
    <row r="474" spans="1:15" s="225" customFormat="1" ht="18.75" customHeight="1" outlineLevel="1">
      <c r="A474" s="232"/>
      <c r="B474" s="233" t="s">
        <v>411</v>
      </c>
      <c r="C474" s="233">
        <v>92002</v>
      </c>
      <c r="D474" s="233" t="s">
        <v>52</v>
      </c>
      <c r="E474" s="237" t="s">
        <v>1011</v>
      </c>
      <c r="F474" s="231" t="s">
        <v>47</v>
      </c>
      <c r="G474" s="235">
        <v>3</v>
      </c>
      <c r="H474" s="235">
        <f t="shared" si="21"/>
        <v>30.120038999999998</v>
      </c>
      <c r="I474" s="236">
        <f t="shared" si="22"/>
        <v>38.463289802999995</v>
      </c>
      <c r="J474" s="236">
        <f t="shared" si="23"/>
        <v>115.38986940899999</v>
      </c>
      <c r="O474" s="252">
        <v>27.99</v>
      </c>
    </row>
    <row r="475" spans="1:15" s="225" customFormat="1" ht="18.75" customHeight="1" outlineLevel="1">
      <c r="A475" s="232"/>
      <c r="B475" s="233" t="s">
        <v>412</v>
      </c>
      <c r="C475" s="233">
        <v>92023</v>
      </c>
      <c r="D475" s="233" t="s">
        <v>52</v>
      </c>
      <c r="E475" s="230" t="s">
        <v>1005</v>
      </c>
      <c r="F475" s="231" t="s">
        <v>47</v>
      </c>
      <c r="G475" s="235">
        <v>34</v>
      </c>
      <c r="H475" s="235">
        <f t="shared" si="21"/>
        <v>32.293761000000003</v>
      </c>
      <c r="I475" s="236">
        <f t="shared" si="22"/>
        <v>41.239132797000003</v>
      </c>
      <c r="J475" s="236">
        <f t="shared" si="23"/>
        <v>1402.1305150980002</v>
      </c>
      <c r="O475" s="252">
        <v>30.01</v>
      </c>
    </row>
    <row r="476" spans="1:15" s="225" customFormat="1" ht="18.75" customHeight="1" outlineLevel="1">
      <c r="A476" s="232"/>
      <c r="B476" s="233" t="s">
        <v>413</v>
      </c>
      <c r="C476" s="233">
        <v>91953</v>
      </c>
      <c r="D476" s="233" t="s">
        <v>52</v>
      </c>
      <c r="E476" s="230" t="s">
        <v>827</v>
      </c>
      <c r="F476" s="231" t="s">
        <v>47</v>
      </c>
      <c r="G476" s="235">
        <v>3</v>
      </c>
      <c r="H476" s="235">
        <f t="shared" si="21"/>
        <v>18.229134000000002</v>
      </c>
      <c r="I476" s="236">
        <f t="shared" si="22"/>
        <v>23.278604118000001</v>
      </c>
      <c r="J476" s="236">
        <f t="shared" si="23"/>
        <v>69.835812353999998</v>
      </c>
      <c r="O476" s="252">
        <v>16.940000000000001</v>
      </c>
    </row>
    <row r="477" spans="1:15" s="225" customFormat="1" ht="18.75" customHeight="1" outlineLevel="1">
      <c r="A477" s="232"/>
      <c r="B477" s="233" t="s">
        <v>414</v>
      </c>
      <c r="C477" s="233">
        <v>92027</v>
      </c>
      <c r="D477" s="233" t="s">
        <v>52</v>
      </c>
      <c r="E477" s="230" t="s">
        <v>1066</v>
      </c>
      <c r="F477" s="231" t="s">
        <v>47</v>
      </c>
      <c r="G477" s="235">
        <v>2</v>
      </c>
      <c r="H477" s="235">
        <f t="shared" si="21"/>
        <v>42.947150999999998</v>
      </c>
      <c r="I477" s="236">
        <f t="shared" si="22"/>
        <v>54.843511826999993</v>
      </c>
      <c r="J477" s="236">
        <f t="shared" si="23"/>
        <v>109.68702365399999</v>
      </c>
      <c r="O477" s="252">
        <v>39.909999999999997</v>
      </c>
    </row>
    <row r="478" spans="1:15" s="225" customFormat="1" ht="18.75" customHeight="1" outlineLevel="1">
      <c r="A478" s="232"/>
      <c r="B478" s="233" t="s">
        <v>415</v>
      </c>
      <c r="C478" s="233">
        <v>91967</v>
      </c>
      <c r="D478" s="233" t="s">
        <v>52</v>
      </c>
      <c r="E478" s="230" t="s">
        <v>1004</v>
      </c>
      <c r="F478" s="231" t="s">
        <v>47</v>
      </c>
      <c r="G478" s="235">
        <v>1</v>
      </c>
      <c r="H478" s="235">
        <f t="shared" si="21"/>
        <v>39.535914000000005</v>
      </c>
      <c r="I478" s="236">
        <f t="shared" si="22"/>
        <v>50.487362178000005</v>
      </c>
      <c r="J478" s="236">
        <f t="shared" si="23"/>
        <v>50.487362178000005</v>
      </c>
      <c r="O478" s="252">
        <v>36.74</v>
      </c>
    </row>
    <row r="479" spans="1:15" s="225" customFormat="1" ht="18.75" customHeight="1" outlineLevel="1">
      <c r="A479" s="232"/>
      <c r="B479" s="233" t="s">
        <v>416</v>
      </c>
      <c r="C479" s="231">
        <v>91996</v>
      </c>
      <c r="D479" s="233" t="s">
        <v>52</v>
      </c>
      <c r="E479" s="230" t="s">
        <v>1072</v>
      </c>
      <c r="F479" s="231" t="s">
        <v>47</v>
      </c>
      <c r="G479" s="235">
        <v>10</v>
      </c>
      <c r="H479" s="235">
        <f t="shared" si="21"/>
        <v>21.683415</v>
      </c>
      <c r="I479" s="236">
        <f t="shared" si="22"/>
        <v>27.689720954999999</v>
      </c>
      <c r="J479" s="236">
        <f t="shared" si="23"/>
        <v>276.89720954999996</v>
      </c>
      <c r="O479" s="252">
        <v>20.149999999999999</v>
      </c>
    </row>
    <row r="480" spans="1:15" s="225" customFormat="1" ht="18.75" customHeight="1" outlineLevel="1">
      <c r="A480" s="232"/>
      <c r="B480" s="233" t="s">
        <v>417</v>
      </c>
      <c r="C480" s="233" t="s">
        <v>123</v>
      </c>
      <c r="D480" s="233" t="s">
        <v>52</v>
      </c>
      <c r="E480" s="237" t="s">
        <v>828</v>
      </c>
      <c r="F480" s="233" t="s">
        <v>47</v>
      </c>
      <c r="G480" s="235">
        <v>8</v>
      </c>
      <c r="H480" s="235">
        <f t="shared" si="21"/>
        <v>96.74139000000001</v>
      </c>
      <c r="I480" s="236">
        <f t="shared" si="22"/>
        <v>123.53875503</v>
      </c>
      <c r="J480" s="236">
        <f t="shared" si="23"/>
        <v>988.31004024000003</v>
      </c>
      <c r="O480" s="252">
        <v>89.9</v>
      </c>
    </row>
    <row r="481" spans="1:15" s="225" customFormat="1" ht="18.75" customHeight="1" outlineLevel="1">
      <c r="A481" s="232"/>
      <c r="B481" s="233" t="s">
        <v>418</v>
      </c>
      <c r="C481" s="233" t="s">
        <v>432</v>
      </c>
      <c r="D481" s="233" t="s">
        <v>70</v>
      </c>
      <c r="E481" s="237" t="s">
        <v>829</v>
      </c>
      <c r="F481" s="233" t="s">
        <v>47</v>
      </c>
      <c r="G481" s="235">
        <v>11</v>
      </c>
      <c r="H481" s="235">
        <f t="shared" si="21"/>
        <v>88.584552000000002</v>
      </c>
      <c r="I481" s="236">
        <f t="shared" si="22"/>
        <v>113.12247290399999</v>
      </c>
      <c r="J481" s="236">
        <f t="shared" si="23"/>
        <v>1244.3472019439998</v>
      </c>
      <c r="O481" s="252">
        <v>82.32</v>
      </c>
    </row>
    <row r="482" spans="1:15" s="225" customFormat="1" ht="18.75" customHeight="1" outlineLevel="1">
      <c r="A482" s="232"/>
      <c r="B482" s="233" t="s">
        <v>419</v>
      </c>
      <c r="C482" s="233" t="s">
        <v>433</v>
      </c>
      <c r="D482" s="233" t="s">
        <v>70</v>
      </c>
      <c r="E482" s="237" t="s">
        <v>830</v>
      </c>
      <c r="F482" s="233" t="s">
        <v>47</v>
      </c>
      <c r="G482" s="235">
        <v>56</v>
      </c>
      <c r="H482" s="235">
        <f t="shared" si="21"/>
        <v>123.27801600000001</v>
      </c>
      <c r="I482" s="236">
        <f t="shared" si="22"/>
        <v>157.42602643199999</v>
      </c>
      <c r="J482" s="236">
        <f t="shared" si="23"/>
        <v>8815.8574801919985</v>
      </c>
      <c r="O482" s="252">
        <v>114.56</v>
      </c>
    </row>
    <row r="483" spans="1:15" s="225" customFormat="1" ht="18.75" customHeight="1" outlineLevel="1">
      <c r="A483" s="232"/>
      <c r="B483" s="233" t="s">
        <v>420</v>
      </c>
      <c r="C483" s="233" t="s">
        <v>430</v>
      </c>
      <c r="D483" s="233" t="s">
        <v>70</v>
      </c>
      <c r="E483" s="237" t="s">
        <v>831</v>
      </c>
      <c r="F483" s="233" t="s">
        <v>47</v>
      </c>
      <c r="G483" s="235">
        <v>25</v>
      </c>
      <c r="H483" s="235">
        <f t="shared" si="21"/>
        <v>124.84912200000001</v>
      </c>
      <c r="I483" s="236">
        <f t="shared" si="22"/>
        <v>159.432328794</v>
      </c>
      <c r="J483" s="236">
        <f t="shared" si="23"/>
        <v>3985.8082198500001</v>
      </c>
      <c r="O483" s="252">
        <v>116.02</v>
      </c>
    </row>
    <row r="484" spans="1:15" s="225" customFormat="1" ht="18.75" customHeight="1" outlineLevel="1">
      <c r="A484" s="232"/>
      <c r="B484" s="233" t="s">
        <v>421</v>
      </c>
      <c r="C484" s="233" t="s">
        <v>431</v>
      </c>
      <c r="D484" s="233" t="s">
        <v>70</v>
      </c>
      <c r="E484" s="237" t="s">
        <v>832</v>
      </c>
      <c r="F484" s="233" t="s">
        <v>47</v>
      </c>
      <c r="G484" s="235">
        <v>9</v>
      </c>
      <c r="H484" s="235">
        <f t="shared" si="21"/>
        <v>168.979983</v>
      </c>
      <c r="I484" s="236">
        <f t="shared" si="22"/>
        <v>215.787438291</v>
      </c>
      <c r="J484" s="236">
        <f t="shared" si="23"/>
        <v>1942.086944619</v>
      </c>
      <c r="O484" s="252">
        <v>157.03</v>
      </c>
    </row>
    <row r="485" spans="1:15" s="225" customFormat="1" ht="18.75" customHeight="1" outlineLevel="1">
      <c r="A485" s="232"/>
      <c r="B485" s="233" t="s">
        <v>422</v>
      </c>
      <c r="C485" s="233" t="s">
        <v>181</v>
      </c>
      <c r="D485" s="233" t="s">
        <v>70</v>
      </c>
      <c r="E485" s="237" t="s">
        <v>833</v>
      </c>
      <c r="F485" s="231" t="s">
        <v>47</v>
      </c>
      <c r="G485" s="235">
        <v>4</v>
      </c>
      <c r="H485" s="235">
        <f t="shared" si="21"/>
        <v>490.97062500000004</v>
      </c>
      <c r="I485" s="236">
        <f t="shared" si="22"/>
        <v>626.969488125</v>
      </c>
      <c r="J485" s="236">
        <f t="shared" si="23"/>
        <v>2507.8779525</v>
      </c>
      <c r="O485" s="252">
        <v>456.25</v>
      </c>
    </row>
    <row r="486" spans="1:15" ht="18.75" customHeight="1" outlineLevel="1">
      <c r="A486" s="232"/>
      <c r="B486" s="233" t="s">
        <v>423</v>
      </c>
      <c r="C486" s="233" t="s">
        <v>181</v>
      </c>
      <c r="D486" s="233" t="s">
        <v>70</v>
      </c>
      <c r="E486" s="237" t="s">
        <v>834</v>
      </c>
      <c r="F486" s="231" t="s">
        <v>47</v>
      </c>
      <c r="G486" s="235">
        <v>1</v>
      </c>
      <c r="H486" s="235">
        <f t="shared" si="21"/>
        <v>490.97062500000004</v>
      </c>
      <c r="I486" s="236">
        <f t="shared" si="22"/>
        <v>626.969488125</v>
      </c>
      <c r="J486" s="236">
        <f t="shared" si="23"/>
        <v>626.969488125</v>
      </c>
      <c r="O486" s="252">
        <v>456.25</v>
      </c>
    </row>
    <row r="487" spans="1:15" ht="18.75" customHeight="1" outlineLevel="1">
      <c r="A487" s="232"/>
      <c r="B487" s="233" t="s">
        <v>424</v>
      </c>
      <c r="C487" s="233" t="s">
        <v>429</v>
      </c>
      <c r="D487" s="233" t="s">
        <v>70</v>
      </c>
      <c r="E487" s="237" t="s">
        <v>835</v>
      </c>
      <c r="F487" s="231" t="s">
        <v>47</v>
      </c>
      <c r="G487" s="235">
        <v>8</v>
      </c>
      <c r="H487" s="235">
        <f t="shared" si="21"/>
        <v>123.191928</v>
      </c>
      <c r="I487" s="236">
        <f t="shared" si="22"/>
        <v>157.316092056</v>
      </c>
      <c r="J487" s="236">
        <f t="shared" si="23"/>
        <v>1258.528736448</v>
      </c>
      <c r="O487" s="252">
        <v>114.48</v>
      </c>
    </row>
    <row r="488" spans="1:15" ht="20.100000000000001" customHeight="1" outlineLevel="1">
      <c r="A488" s="232"/>
      <c r="B488" s="187"/>
      <c r="C488" s="188"/>
      <c r="D488" s="188"/>
      <c r="E488" s="188"/>
      <c r="F488" s="188"/>
      <c r="G488" s="188"/>
      <c r="H488" s="211" t="s">
        <v>139</v>
      </c>
      <c r="I488" s="236"/>
      <c r="J488" s="186">
        <f>SUM(J427:J487)</f>
        <v>124508.99598136469</v>
      </c>
      <c r="O488" s="253" t="s">
        <v>139</v>
      </c>
    </row>
    <row r="489" spans="1:15" ht="18.75" customHeight="1">
      <c r="A489" s="232"/>
      <c r="B489" s="232"/>
      <c r="C489" s="232"/>
      <c r="D489" s="232"/>
      <c r="E489" s="149"/>
      <c r="F489" s="232"/>
      <c r="G489" s="170"/>
      <c r="H489" s="235">
        <f t="shared" si="21"/>
        <v>0</v>
      </c>
      <c r="I489" s="236"/>
      <c r="J489" s="236"/>
      <c r="O489" s="250"/>
    </row>
    <row r="490" spans="1:15" ht="18.75" customHeight="1">
      <c r="A490" s="232"/>
      <c r="B490" s="163">
        <v>19</v>
      </c>
      <c r="C490" s="163"/>
      <c r="D490" s="163"/>
      <c r="E490" s="161" t="s">
        <v>173</v>
      </c>
      <c r="F490" s="162"/>
      <c r="G490" s="4"/>
      <c r="H490" s="210"/>
      <c r="I490" s="4"/>
      <c r="J490" s="4"/>
      <c r="O490" s="256"/>
    </row>
    <row r="491" spans="1:15" ht="18.75" customHeight="1" outlineLevel="1">
      <c r="A491" s="232"/>
      <c r="B491" s="223" t="s">
        <v>440</v>
      </c>
      <c r="C491" s="224">
        <v>89446</v>
      </c>
      <c r="D491" s="224" t="s">
        <v>52</v>
      </c>
      <c r="E491" s="120" t="s">
        <v>836</v>
      </c>
      <c r="F491" s="223" t="s">
        <v>62</v>
      </c>
      <c r="G491" s="235">
        <v>63.9</v>
      </c>
      <c r="H491" s="235">
        <f t="shared" si="21"/>
        <v>3.2175390000000004</v>
      </c>
      <c r="I491" s="236">
        <f t="shared" si="22"/>
        <v>4.1087973030000002</v>
      </c>
      <c r="J491" s="236">
        <f t="shared" si="23"/>
        <v>262.55214766170002</v>
      </c>
      <c r="O491" s="252">
        <v>2.99</v>
      </c>
    </row>
    <row r="492" spans="1:15" ht="18.75" customHeight="1" outlineLevel="1">
      <c r="A492" s="232"/>
      <c r="B492" s="223" t="s">
        <v>208</v>
      </c>
      <c r="C492" s="224">
        <v>89485</v>
      </c>
      <c r="D492" s="224" t="s">
        <v>52</v>
      </c>
      <c r="E492" s="222" t="s">
        <v>837</v>
      </c>
      <c r="F492" s="224" t="s">
        <v>47</v>
      </c>
      <c r="G492" s="235">
        <v>12</v>
      </c>
      <c r="H492" s="235">
        <f t="shared" si="21"/>
        <v>3.5618910000000001</v>
      </c>
      <c r="I492" s="236">
        <f t="shared" si="22"/>
        <v>4.5485348070000002</v>
      </c>
      <c r="J492" s="236">
        <f t="shared" si="23"/>
        <v>54.582417684000006</v>
      </c>
      <c r="O492" s="252">
        <v>3.31</v>
      </c>
    </row>
    <row r="493" spans="1:15" ht="18.75" customHeight="1" outlineLevel="1">
      <c r="A493" s="232"/>
      <c r="B493" s="223" t="s">
        <v>442</v>
      </c>
      <c r="C493" s="224">
        <v>89866</v>
      </c>
      <c r="D493" s="224" t="s">
        <v>52</v>
      </c>
      <c r="E493" s="222" t="s">
        <v>838</v>
      </c>
      <c r="F493" s="224" t="s">
        <v>47</v>
      </c>
      <c r="G493" s="235">
        <v>14</v>
      </c>
      <c r="H493" s="235">
        <f t="shared" si="21"/>
        <v>3.497325</v>
      </c>
      <c r="I493" s="236">
        <f t="shared" si="22"/>
        <v>4.4660840249999998</v>
      </c>
      <c r="J493" s="236">
        <f t="shared" si="23"/>
        <v>62.525176349999995</v>
      </c>
      <c r="O493" s="252">
        <v>3.25</v>
      </c>
    </row>
    <row r="494" spans="1:15" ht="18.75" customHeight="1" outlineLevel="1">
      <c r="A494" s="232"/>
      <c r="B494" s="223" t="s">
        <v>443</v>
      </c>
      <c r="C494" s="224">
        <v>89869</v>
      </c>
      <c r="D494" s="224" t="s">
        <v>52</v>
      </c>
      <c r="E494" s="222" t="s">
        <v>974</v>
      </c>
      <c r="F494" s="224" t="s">
        <v>47</v>
      </c>
      <c r="G494" s="235">
        <v>3</v>
      </c>
      <c r="H494" s="235">
        <f t="shared" si="21"/>
        <v>5.4988710000000003</v>
      </c>
      <c r="I494" s="236">
        <f t="shared" si="22"/>
        <v>7.0220582670000002</v>
      </c>
      <c r="J494" s="236">
        <f t="shared" si="23"/>
        <v>21.066174801000003</v>
      </c>
      <c r="O494" s="252">
        <v>5.1100000000000003</v>
      </c>
    </row>
    <row r="495" spans="1:15" s="225" customFormat="1" ht="18.75" customHeight="1" outlineLevel="1">
      <c r="A495" s="232"/>
      <c r="B495" s="187"/>
      <c r="C495" s="188"/>
      <c r="D495" s="188"/>
      <c r="E495" s="188"/>
      <c r="F495" s="188"/>
      <c r="G495" s="188"/>
      <c r="H495" s="211" t="s">
        <v>139</v>
      </c>
      <c r="I495" s="236"/>
      <c r="J495" s="186">
        <f>SUM(J491:J494)</f>
        <v>400.72591649669999</v>
      </c>
      <c r="O495" s="253" t="s">
        <v>139</v>
      </c>
    </row>
    <row r="496" spans="1:15" s="225" customFormat="1" ht="18.75" customHeight="1">
      <c r="A496" s="232"/>
      <c r="B496" s="232"/>
      <c r="C496" s="232"/>
      <c r="D496" s="232"/>
      <c r="E496" s="149"/>
      <c r="F496" s="232"/>
      <c r="G496" s="170"/>
      <c r="H496" s="235">
        <f t="shared" si="21"/>
        <v>0</v>
      </c>
      <c r="I496" s="236"/>
      <c r="J496" s="236"/>
      <c r="O496" s="250"/>
    </row>
    <row r="497" spans="1:15" ht="18.75" customHeight="1">
      <c r="A497" s="232"/>
      <c r="B497" s="163">
        <v>20</v>
      </c>
      <c r="C497" s="163"/>
      <c r="D497" s="163"/>
      <c r="E497" s="161" t="s">
        <v>839</v>
      </c>
      <c r="F497" s="162"/>
      <c r="G497" s="210"/>
      <c r="H497" s="210"/>
      <c r="I497" s="210"/>
      <c r="J497" s="210"/>
      <c r="O497" s="251"/>
    </row>
    <row r="498" spans="1:15" ht="18.75" customHeight="1" outlineLevel="1">
      <c r="A498" s="232"/>
      <c r="B498" s="165" t="s">
        <v>16</v>
      </c>
      <c r="C498" s="214"/>
      <c r="D498" s="214"/>
      <c r="E498" s="141" t="s">
        <v>840</v>
      </c>
      <c r="F498" s="120"/>
      <c r="G498" s="179"/>
      <c r="H498" s="235">
        <f t="shared" si="21"/>
        <v>0</v>
      </c>
      <c r="I498" s="236"/>
      <c r="J498" s="236"/>
      <c r="O498" s="247"/>
    </row>
    <row r="499" spans="1:15" ht="18.75" customHeight="1" outlineLevel="1">
      <c r="A499" s="232"/>
      <c r="B499" s="223" t="s">
        <v>444</v>
      </c>
      <c r="C499" s="233" t="s">
        <v>437</v>
      </c>
      <c r="D499" s="233" t="s">
        <v>70</v>
      </c>
      <c r="E499" s="238" t="s">
        <v>841</v>
      </c>
      <c r="F499" s="223" t="s">
        <v>842</v>
      </c>
      <c r="G499" s="235">
        <v>3</v>
      </c>
      <c r="H499" s="235">
        <f t="shared" si="21"/>
        <v>516.10832100000005</v>
      </c>
      <c r="I499" s="236">
        <f t="shared" si="22"/>
        <v>659.07032591699999</v>
      </c>
      <c r="J499" s="236">
        <f t="shared" si="23"/>
        <v>1977.210977751</v>
      </c>
      <c r="O499" s="252">
        <v>479.61</v>
      </c>
    </row>
    <row r="500" spans="1:15" ht="18.75" customHeight="1" outlineLevel="1">
      <c r="A500" s="232"/>
      <c r="B500" s="223" t="s">
        <v>526</v>
      </c>
      <c r="C500" s="233"/>
      <c r="D500" s="233" t="s">
        <v>499</v>
      </c>
      <c r="E500" s="238" t="s">
        <v>843</v>
      </c>
      <c r="F500" s="223" t="s">
        <v>842</v>
      </c>
      <c r="G500" s="235">
        <v>1</v>
      </c>
      <c r="H500" s="235">
        <f t="shared" si="21"/>
        <v>1183.71</v>
      </c>
      <c r="I500" s="236">
        <f t="shared" si="22"/>
        <v>1511.5976699999999</v>
      </c>
      <c r="J500" s="236">
        <f t="shared" si="23"/>
        <v>1511.5976699999999</v>
      </c>
      <c r="O500" s="252">
        <v>1100</v>
      </c>
    </row>
    <row r="501" spans="1:15" ht="18.75" customHeight="1" outlineLevel="1">
      <c r="A501" s="232"/>
      <c r="B501" s="223" t="s">
        <v>527</v>
      </c>
      <c r="C501" s="233"/>
      <c r="D501" s="233" t="s">
        <v>3</v>
      </c>
      <c r="E501" s="238" t="s">
        <v>844</v>
      </c>
      <c r="F501" s="223" t="s">
        <v>842</v>
      </c>
      <c r="G501" s="235">
        <v>2</v>
      </c>
      <c r="H501" s="235">
        <f t="shared" si="21"/>
        <v>32.283000000000001</v>
      </c>
      <c r="I501" s="236">
        <f t="shared" si="22"/>
        <v>41.225391000000002</v>
      </c>
      <c r="J501" s="236">
        <f t="shared" si="23"/>
        <v>82.450782000000004</v>
      </c>
      <c r="O501" s="252">
        <v>30</v>
      </c>
    </row>
    <row r="502" spans="1:15" ht="18.75" customHeight="1" outlineLevel="1">
      <c r="A502" s="232"/>
      <c r="B502" s="223" t="s">
        <v>528</v>
      </c>
      <c r="C502" s="233"/>
      <c r="D502" s="233" t="s">
        <v>3</v>
      </c>
      <c r="E502" s="238" t="s">
        <v>845</v>
      </c>
      <c r="F502" s="223" t="s">
        <v>842</v>
      </c>
      <c r="G502" s="235">
        <v>1</v>
      </c>
      <c r="H502" s="235">
        <f t="shared" si="21"/>
        <v>146.34960000000001</v>
      </c>
      <c r="I502" s="236">
        <f t="shared" si="22"/>
        <v>186.88843919999999</v>
      </c>
      <c r="J502" s="236">
        <f t="shared" si="23"/>
        <v>186.88843919999999</v>
      </c>
      <c r="O502" s="252">
        <v>136</v>
      </c>
    </row>
    <row r="503" spans="1:15" ht="18.75" customHeight="1" outlineLevel="1">
      <c r="A503" s="232"/>
      <c r="B503" s="223" t="s">
        <v>529</v>
      </c>
      <c r="C503" s="233"/>
      <c r="D503" s="233" t="s">
        <v>3</v>
      </c>
      <c r="E503" s="238" t="s">
        <v>846</v>
      </c>
      <c r="F503" s="223" t="s">
        <v>842</v>
      </c>
      <c r="G503" s="235">
        <v>2</v>
      </c>
      <c r="H503" s="235">
        <f t="shared" si="21"/>
        <v>146.34960000000001</v>
      </c>
      <c r="I503" s="236">
        <f t="shared" si="22"/>
        <v>186.88843919999999</v>
      </c>
      <c r="J503" s="236">
        <f t="shared" si="23"/>
        <v>373.77687839999999</v>
      </c>
      <c r="O503" s="252">
        <v>136</v>
      </c>
    </row>
    <row r="504" spans="1:15" ht="18.75" customHeight="1" outlineLevel="1">
      <c r="A504" s="232"/>
      <c r="B504" s="223" t="s">
        <v>847</v>
      </c>
      <c r="C504" s="233"/>
      <c r="D504" s="233" t="s">
        <v>3</v>
      </c>
      <c r="E504" s="238" t="s">
        <v>848</v>
      </c>
      <c r="F504" s="223" t="s">
        <v>842</v>
      </c>
      <c r="G504" s="235">
        <v>1</v>
      </c>
      <c r="H504" s="235">
        <f t="shared" si="21"/>
        <v>71.022599999999997</v>
      </c>
      <c r="I504" s="236">
        <f t="shared" si="22"/>
        <v>90.695860199999984</v>
      </c>
      <c r="J504" s="236">
        <f t="shared" si="23"/>
        <v>90.695860199999984</v>
      </c>
      <c r="O504" s="252">
        <v>66</v>
      </c>
    </row>
    <row r="505" spans="1:15" ht="18.75" customHeight="1" outlineLevel="1">
      <c r="A505" s="232"/>
      <c r="B505" s="223" t="s">
        <v>849</v>
      </c>
      <c r="C505" s="233" t="s">
        <v>436</v>
      </c>
      <c r="D505" s="233" t="s">
        <v>70</v>
      </c>
      <c r="E505" s="238" t="s">
        <v>851</v>
      </c>
      <c r="F505" s="223" t="s">
        <v>842</v>
      </c>
      <c r="G505" s="235">
        <v>2</v>
      </c>
      <c r="H505" s="235">
        <f t="shared" si="21"/>
        <v>42.990195000000007</v>
      </c>
      <c r="I505" s="236">
        <f t="shared" si="22"/>
        <v>54.898479015000007</v>
      </c>
      <c r="J505" s="236">
        <f t="shared" si="23"/>
        <v>109.79695803000001</v>
      </c>
      <c r="O505" s="252">
        <v>39.950000000000003</v>
      </c>
    </row>
    <row r="506" spans="1:15" ht="18.75" customHeight="1" outlineLevel="1">
      <c r="A506" s="232"/>
      <c r="B506" s="223" t="s">
        <v>850</v>
      </c>
      <c r="C506" s="233" t="s">
        <v>435</v>
      </c>
      <c r="D506" s="233" t="s">
        <v>70</v>
      </c>
      <c r="E506" s="238" t="s">
        <v>853</v>
      </c>
      <c r="F506" s="223" t="s">
        <v>842</v>
      </c>
      <c r="G506" s="235">
        <v>2</v>
      </c>
      <c r="H506" s="235">
        <f t="shared" si="21"/>
        <v>60.638235000000002</v>
      </c>
      <c r="I506" s="236">
        <f t="shared" si="22"/>
        <v>77.435026094999998</v>
      </c>
      <c r="J506" s="236">
        <f t="shared" si="23"/>
        <v>154.87005219</v>
      </c>
      <c r="O506" s="252">
        <v>56.35</v>
      </c>
    </row>
    <row r="507" spans="1:15" ht="18.75" customHeight="1" outlineLevel="1">
      <c r="A507" s="232"/>
      <c r="B507" s="223" t="s">
        <v>852</v>
      </c>
      <c r="C507" s="66"/>
      <c r="D507" s="233" t="s">
        <v>499</v>
      </c>
      <c r="E507" s="238" t="s">
        <v>1074</v>
      </c>
      <c r="F507" s="223" t="s">
        <v>842</v>
      </c>
      <c r="G507" s="235">
        <v>1</v>
      </c>
      <c r="H507" s="235">
        <f t="shared" si="21"/>
        <v>527.28899999999999</v>
      </c>
      <c r="I507" s="236">
        <f t="shared" si="22"/>
        <v>673.34805299999994</v>
      </c>
      <c r="J507" s="236">
        <f t="shared" si="23"/>
        <v>673.34805299999994</v>
      </c>
      <c r="O507" s="252">
        <v>490</v>
      </c>
    </row>
    <row r="508" spans="1:15" ht="18.75" customHeight="1" outlineLevel="1">
      <c r="A508" s="232"/>
      <c r="B508" s="223" t="s">
        <v>854</v>
      </c>
      <c r="C508" s="233"/>
      <c r="D508" s="233" t="s">
        <v>3</v>
      </c>
      <c r="E508" s="238" t="s">
        <v>855</v>
      </c>
      <c r="F508" s="223" t="s">
        <v>842</v>
      </c>
      <c r="G508" s="235">
        <v>2</v>
      </c>
      <c r="H508" s="235">
        <f t="shared" si="21"/>
        <v>225.98100000000002</v>
      </c>
      <c r="I508" s="236">
        <f t="shared" si="22"/>
        <v>288.57773700000001</v>
      </c>
      <c r="J508" s="236">
        <f t="shared" si="23"/>
        <v>577.15547400000003</v>
      </c>
      <c r="O508" s="252">
        <v>210</v>
      </c>
    </row>
    <row r="509" spans="1:15" ht="18.75" customHeight="1" outlineLevel="1">
      <c r="A509" s="232"/>
      <c r="B509" s="165" t="s">
        <v>98</v>
      </c>
      <c r="C509" s="214"/>
      <c r="D509" s="214"/>
      <c r="E509" s="141" t="s">
        <v>856</v>
      </c>
      <c r="F509" s="222"/>
      <c r="G509" s="235"/>
      <c r="H509" s="235">
        <f t="shared" si="21"/>
        <v>0</v>
      </c>
      <c r="I509" s="236"/>
      <c r="J509" s="236"/>
      <c r="O509" s="252"/>
    </row>
    <row r="510" spans="1:15" ht="18.75" customHeight="1" outlineLevel="1">
      <c r="A510" s="232"/>
      <c r="B510" s="224" t="s">
        <v>445</v>
      </c>
      <c r="C510" s="233" t="s">
        <v>426</v>
      </c>
      <c r="D510" s="224" t="s">
        <v>70</v>
      </c>
      <c r="E510" s="237" t="s">
        <v>857</v>
      </c>
      <c r="F510" s="223" t="s">
        <v>62</v>
      </c>
      <c r="G510" s="235">
        <v>578.35</v>
      </c>
      <c r="H510" s="235">
        <f t="shared" si="21"/>
        <v>8.2644479999999998</v>
      </c>
      <c r="I510" s="236">
        <f t="shared" si="22"/>
        <v>10.553700095999998</v>
      </c>
      <c r="J510" s="236">
        <f t="shared" si="23"/>
        <v>6103.7324505215993</v>
      </c>
      <c r="O510" s="252">
        <v>7.68</v>
      </c>
    </row>
    <row r="511" spans="1:15" ht="18.75" customHeight="1" outlineLevel="1">
      <c r="A511" s="232"/>
      <c r="B511" s="224" t="s">
        <v>446</v>
      </c>
      <c r="C511" s="224" t="s">
        <v>179</v>
      </c>
      <c r="D511" s="224" t="s">
        <v>70</v>
      </c>
      <c r="E511" s="238" t="s">
        <v>858</v>
      </c>
      <c r="F511" s="223" t="s">
        <v>62</v>
      </c>
      <c r="G511" s="235">
        <v>113</v>
      </c>
      <c r="H511" s="235">
        <f t="shared" si="21"/>
        <v>7.2529140000000005</v>
      </c>
      <c r="I511" s="236">
        <f t="shared" si="22"/>
        <v>9.2619711779999996</v>
      </c>
      <c r="J511" s="236">
        <f t="shared" si="23"/>
        <v>1046.6027431139998</v>
      </c>
      <c r="O511" s="252">
        <v>6.74</v>
      </c>
    </row>
    <row r="512" spans="1:15" ht="18.75" customHeight="1" outlineLevel="1">
      <c r="A512" s="232"/>
      <c r="B512" s="224" t="s">
        <v>447</v>
      </c>
      <c r="C512" s="224" t="s">
        <v>438</v>
      </c>
      <c r="D512" s="224" t="s">
        <v>70</v>
      </c>
      <c r="E512" s="237" t="s">
        <v>859</v>
      </c>
      <c r="F512" s="224" t="s">
        <v>842</v>
      </c>
      <c r="G512" s="235">
        <v>19</v>
      </c>
      <c r="H512" s="235">
        <f t="shared" si="21"/>
        <v>14.936268000000002</v>
      </c>
      <c r="I512" s="236">
        <f t="shared" si="22"/>
        <v>19.073614236000001</v>
      </c>
      <c r="J512" s="236">
        <f t="shared" si="23"/>
        <v>362.39867048400004</v>
      </c>
      <c r="O512" s="252">
        <v>13.88</v>
      </c>
    </row>
    <row r="513" spans="1:15" ht="18.75" customHeight="1" outlineLevel="1">
      <c r="A513" s="232"/>
      <c r="B513" s="165" t="s">
        <v>99</v>
      </c>
      <c r="C513" s="214"/>
      <c r="D513" s="214"/>
      <c r="E513" s="141" t="s">
        <v>860</v>
      </c>
      <c r="F513" s="222"/>
      <c r="G513" s="235"/>
      <c r="H513" s="235">
        <f t="shared" si="21"/>
        <v>0</v>
      </c>
      <c r="I513" s="236"/>
      <c r="J513" s="236"/>
      <c r="O513" s="252"/>
    </row>
    <row r="514" spans="1:15" ht="18.75" customHeight="1" outlineLevel="1">
      <c r="A514" s="232"/>
      <c r="B514" s="223" t="s">
        <v>448</v>
      </c>
      <c r="C514" s="224"/>
      <c r="D514" s="224" t="s">
        <v>499</v>
      </c>
      <c r="E514" s="238" t="s">
        <v>994</v>
      </c>
      <c r="F514" s="224" t="s">
        <v>842</v>
      </c>
      <c r="G514" s="235">
        <v>19</v>
      </c>
      <c r="H514" s="235">
        <f t="shared" si="21"/>
        <v>322.83000000000004</v>
      </c>
      <c r="I514" s="236">
        <f t="shared" si="22"/>
        <v>412.25391000000002</v>
      </c>
      <c r="J514" s="236">
        <f t="shared" si="23"/>
        <v>7832.8242900000005</v>
      </c>
      <c r="O514" s="252">
        <v>300</v>
      </c>
    </row>
    <row r="515" spans="1:15" ht="18.75" customHeight="1" outlineLevel="1">
      <c r="A515" s="232"/>
      <c r="B515" s="223" t="s">
        <v>449</v>
      </c>
      <c r="C515" s="224"/>
      <c r="D515" s="224" t="s">
        <v>499</v>
      </c>
      <c r="E515" s="238" t="s">
        <v>995</v>
      </c>
      <c r="F515" s="224" t="s">
        <v>842</v>
      </c>
      <c r="G515" s="235">
        <v>8</v>
      </c>
      <c r="H515" s="235">
        <f t="shared" si="21"/>
        <v>12.9132</v>
      </c>
      <c r="I515" s="236">
        <f t="shared" si="22"/>
        <v>16.4901564</v>
      </c>
      <c r="J515" s="236">
        <f t="shared" si="23"/>
        <v>131.9212512</v>
      </c>
      <c r="O515" s="252">
        <v>12</v>
      </c>
    </row>
    <row r="516" spans="1:15" ht="18.75" customHeight="1" outlineLevel="1">
      <c r="A516" s="232"/>
      <c r="B516" s="223" t="s">
        <v>450</v>
      </c>
      <c r="C516" s="224"/>
      <c r="D516" s="224" t="s">
        <v>3</v>
      </c>
      <c r="E516" s="238" t="s">
        <v>862</v>
      </c>
      <c r="F516" s="224" t="s">
        <v>842</v>
      </c>
      <c r="G516" s="235">
        <v>10</v>
      </c>
      <c r="H516" s="235">
        <f t="shared" si="21"/>
        <v>32.283000000000001</v>
      </c>
      <c r="I516" s="236">
        <f t="shared" si="22"/>
        <v>41.225391000000002</v>
      </c>
      <c r="J516" s="236">
        <f t="shared" si="23"/>
        <v>412.25391000000002</v>
      </c>
      <c r="O516" s="252">
        <v>30</v>
      </c>
    </row>
    <row r="517" spans="1:15" ht="18.75" customHeight="1" outlineLevel="1">
      <c r="A517" s="232"/>
      <c r="B517" s="165" t="s">
        <v>100</v>
      </c>
      <c r="C517" s="214"/>
      <c r="D517" s="214"/>
      <c r="E517" s="141" t="s">
        <v>863</v>
      </c>
      <c r="F517" s="222"/>
      <c r="G517" s="235"/>
      <c r="H517" s="235">
        <f t="shared" si="21"/>
        <v>0</v>
      </c>
      <c r="I517" s="236">
        <f t="shared" si="22"/>
        <v>0</v>
      </c>
      <c r="J517" s="236">
        <f t="shared" si="23"/>
        <v>0</v>
      </c>
      <c r="O517" s="252"/>
    </row>
    <row r="518" spans="1:15" ht="18.75" customHeight="1" outlineLevel="1">
      <c r="A518" s="232"/>
      <c r="B518" s="223" t="s">
        <v>451</v>
      </c>
      <c r="C518" s="224">
        <v>83446</v>
      </c>
      <c r="D518" s="224" t="s">
        <v>52</v>
      </c>
      <c r="E518" s="238" t="s">
        <v>864</v>
      </c>
      <c r="F518" s="224" t="s">
        <v>842</v>
      </c>
      <c r="G518" s="235">
        <v>4</v>
      </c>
      <c r="H518" s="235">
        <f t="shared" si="21"/>
        <v>130.29418799999999</v>
      </c>
      <c r="I518" s="236">
        <f t="shared" si="22"/>
        <v>166.38567807599998</v>
      </c>
      <c r="J518" s="236">
        <f t="shared" si="23"/>
        <v>665.54271230399991</v>
      </c>
      <c r="O518" s="252">
        <v>121.08</v>
      </c>
    </row>
    <row r="519" spans="1:15" ht="18.75" customHeight="1" outlineLevel="1">
      <c r="A519" s="232"/>
      <c r="B519" s="223" t="s">
        <v>861</v>
      </c>
      <c r="C519" s="224">
        <v>91940</v>
      </c>
      <c r="D519" s="224" t="s">
        <v>52</v>
      </c>
      <c r="E519" s="238" t="s">
        <v>866</v>
      </c>
      <c r="F519" s="224" t="s">
        <v>842</v>
      </c>
      <c r="G519" s="235">
        <v>27</v>
      </c>
      <c r="H519" s="235">
        <f t="shared" si="21"/>
        <v>9.9324030000000008</v>
      </c>
      <c r="I519" s="236">
        <f t="shared" si="22"/>
        <v>12.683678630999999</v>
      </c>
      <c r="J519" s="236">
        <f t="shared" si="23"/>
        <v>342.45932303699999</v>
      </c>
      <c r="O519" s="252">
        <v>9.23</v>
      </c>
    </row>
    <row r="520" spans="1:15" ht="18.75" customHeight="1" outlineLevel="1">
      <c r="A520" s="232"/>
      <c r="B520" s="165" t="s">
        <v>101</v>
      </c>
      <c r="C520" s="214"/>
      <c r="D520" s="214"/>
      <c r="E520" s="139" t="s">
        <v>24</v>
      </c>
      <c r="F520" s="140"/>
      <c r="G520" s="235"/>
      <c r="H520" s="235">
        <f t="shared" si="21"/>
        <v>0</v>
      </c>
      <c r="I520" s="236">
        <f t="shared" si="22"/>
        <v>0</v>
      </c>
      <c r="J520" s="236">
        <f t="shared" si="23"/>
        <v>0</v>
      </c>
      <c r="O520" s="252"/>
    </row>
    <row r="521" spans="1:15" ht="18.75" customHeight="1" outlineLevel="1">
      <c r="A521" s="232"/>
      <c r="B521" s="223" t="s">
        <v>452</v>
      </c>
      <c r="C521" s="224">
        <v>91846</v>
      </c>
      <c r="D521" s="224" t="s">
        <v>52</v>
      </c>
      <c r="E521" s="140" t="s">
        <v>867</v>
      </c>
      <c r="F521" s="224" t="s">
        <v>62</v>
      </c>
      <c r="G521" s="235">
        <v>70.400000000000006</v>
      </c>
      <c r="H521" s="235">
        <f t="shared" si="21"/>
        <v>5.7786570000000008</v>
      </c>
      <c r="I521" s="236">
        <f t="shared" si="22"/>
        <v>7.3793449890000007</v>
      </c>
      <c r="J521" s="236">
        <f t="shared" si="23"/>
        <v>519.50588722560008</v>
      </c>
      <c r="O521" s="252">
        <v>5.37</v>
      </c>
    </row>
    <row r="522" spans="1:15" ht="18.75" customHeight="1" outlineLevel="1">
      <c r="A522" s="232"/>
      <c r="B522" s="223" t="s">
        <v>865</v>
      </c>
      <c r="C522" s="224">
        <v>91834</v>
      </c>
      <c r="D522" s="224" t="s">
        <v>52</v>
      </c>
      <c r="E522" s="140" t="s">
        <v>868</v>
      </c>
      <c r="F522" s="224" t="s">
        <v>62</v>
      </c>
      <c r="G522" s="235">
        <v>112.05</v>
      </c>
      <c r="H522" s="235">
        <f t="shared" si="21"/>
        <v>5.3266950000000008</v>
      </c>
      <c r="I522" s="236">
        <f t="shared" si="22"/>
        <v>6.8021895150000002</v>
      </c>
      <c r="J522" s="236">
        <f t="shared" si="23"/>
        <v>762.18533515574995</v>
      </c>
      <c r="O522" s="252">
        <v>4.95</v>
      </c>
    </row>
    <row r="523" spans="1:15" ht="18.75" customHeight="1" outlineLevel="1">
      <c r="A523" s="232"/>
      <c r="B523" s="223" t="s">
        <v>993</v>
      </c>
      <c r="C523" s="224">
        <v>91869</v>
      </c>
      <c r="D523" s="224" t="s">
        <v>52</v>
      </c>
      <c r="E523" s="140" t="s">
        <v>992</v>
      </c>
      <c r="F523" s="224" t="s">
        <v>62</v>
      </c>
      <c r="G523" s="235">
        <v>4.8</v>
      </c>
      <c r="H523" s="235">
        <f t="shared" si="21"/>
        <v>9.9001199999999994</v>
      </c>
      <c r="I523" s="236">
        <f t="shared" si="22"/>
        <v>12.642453239999998</v>
      </c>
      <c r="J523" s="236">
        <f t="shared" si="23"/>
        <v>60.683775551999986</v>
      </c>
      <c r="O523" s="252">
        <v>9.1999999999999993</v>
      </c>
    </row>
    <row r="524" spans="1:15" ht="18.75" customHeight="1" outlineLevel="1">
      <c r="A524" s="232"/>
      <c r="B524" s="223" t="s">
        <v>996</v>
      </c>
      <c r="C524" s="233" t="s">
        <v>396</v>
      </c>
      <c r="D524" s="233" t="s">
        <v>70</v>
      </c>
      <c r="E524" s="237" t="s">
        <v>869</v>
      </c>
      <c r="F524" s="224" t="s">
        <v>62</v>
      </c>
      <c r="G524" s="235">
        <v>51.65</v>
      </c>
      <c r="H524" s="235">
        <f t="shared" si="21"/>
        <v>50.070933000000004</v>
      </c>
      <c r="I524" s="236">
        <f t="shared" si="22"/>
        <v>63.940581440999999</v>
      </c>
      <c r="J524" s="236">
        <f t="shared" si="23"/>
        <v>3302.5310314276499</v>
      </c>
      <c r="O524" s="252">
        <v>46.53</v>
      </c>
    </row>
    <row r="525" spans="1:15" s="225" customFormat="1" ht="18.75" customHeight="1" outlineLevel="1">
      <c r="A525" s="232"/>
      <c r="B525" s="187"/>
      <c r="C525" s="188"/>
      <c r="D525" s="188"/>
      <c r="E525" s="188"/>
      <c r="F525" s="188"/>
      <c r="G525" s="188"/>
      <c r="H525" s="211" t="s">
        <v>139</v>
      </c>
      <c r="I525" s="236"/>
      <c r="J525" s="186">
        <f>SUM(J499:J524)</f>
        <v>27280.432524792603</v>
      </c>
      <c r="O525" s="253" t="s">
        <v>139</v>
      </c>
    </row>
    <row r="526" spans="1:15" s="225" customFormat="1" ht="18.75" customHeight="1">
      <c r="A526" s="232"/>
      <c r="B526" s="124"/>
      <c r="C526" s="124"/>
      <c r="D526" s="124"/>
      <c r="E526" s="124"/>
      <c r="F526" s="124"/>
      <c r="G526" s="124"/>
      <c r="H526" s="235">
        <f t="shared" si="21"/>
        <v>0</v>
      </c>
      <c r="I526" s="236"/>
      <c r="J526" s="236"/>
      <c r="O526" s="255"/>
    </row>
    <row r="527" spans="1:15" s="225" customFormat="1" ht="18.75" customHeight="1">
      <c r="A527" s="232"/>
      <c r="B527" s="163">
        <v>21</v>
      </c>
      <c r="C527" s="163"/>
      <c r="D527" s="163"/>
      <c r="E527" s="146" t="s">
        <v>870</v>
      </c>
      <c r="F527" s="163"/>
      <c r="G527" s="210"/>
      <c r="H527" s="210"/>
      <c r="I527" s="210"/>
      <c r="J527" s="210"/>
      <c r="O527" s="251"/>
    </row>
    <row r="528" spans="1:15" s="225" customFormat="1" ht="18.75" customHeight="1" outlineLevel="1">
      <c r="A528" s="232"/>
      <c r="B528" s="224" t="s">
        <v>17</v>
      </c>
      <c r="C528" s="224"/>
      <c r="D528" s="224" t="s">
        <v>3</v>
      </c>
      <c r="E528" s="238" t="s">
        <v>1031</v>
      </c>
      <c r="F528" s="224" t="s">
        <v>47</v>
      </c>
      <c r="G528" s="235">
        <v>1</v>
      </c>
      <c r="H528" s="235">
        <f t="shared" ref="H528:H576" si="24">O528*1.0761</f>
        <v>1614.15</v>
      </c>
      <c r="I528" s="236">
        <f t="shared" ref="I528:I576" si="25">H528*1.277</f>
        <v>2061.26955</v>
      </c>
      <c r="J528" s="236">
        <f t="shared" ref="J528:J576" si="26">G528*I528</f>
        <v>2061.26955</v>
      </c>
      <c r="O528" s="252">
        <v>1500</v>
      </c>
    </row>
    <row r="529" spans="1:15" s="225" customFormat="1" ht="18.75" customHeight="1" outlineLevel="1">
      <c r="A529" s="232"/>
      <c r="B529" s="224" t="s">
        <v>102</v>
      </c>
      <c r="C529" s="224"/>
      <c r="D529" s="224" t="s">
        <v>3</v>
      </c>
      <c r="E529" s="238" t="s">
        <v>1030</v>
      </c>
      <c r="F529" s="224" t="s">
        <v>62</v>
      </c>
      <c r="G529" s="235">
        <v>3.2</v>
      </c>
      <c r="H529" s="235">
        <f t="shared" si="24"/>
        <v>322.83000000000004</v>
      </c>
      <c r="I529" s="236">
        <f t="shared" si="25"/>
        <v>412.25391000000002</v>
      </c>
      <c r="J529" s="236">
        <f t="shared" si="26"/>
        <v>1319.2125120000001</v>
      </c>
      <c r="O529" s="252">
        <v>300</v>
      </c>
    </row>
    <row r="530" spans="1:15" s="225" customFormat="1" ht="18.75" customHeight="1" outlineLevel="1">
      <c r="A530" s="232"/>
      <c r="B530" s="224" t="s">
        <v>103</v>
      </c>
      <c r="C530" s="224"/>
      <c r="D530" s="224" t="s">
        <v>3</v>
      </c>
      <c r="E530" s="238" t="s">
        <v>1029</v>
      </c>
      <c r="F530" s="224" t="s">
        <v>47</v>
      </c>
      <c r="G530" s="235">
        <v>1</v>
      </c>
      <c r="H530" s="235">
        <f t="shared" si="24"/>
        <v>376.63500000000005</v>
      </c>
      <c r="I530" s="236">
        <f t="shared" si="25"/>
        <v>480.962895</v>
      </c>
      <c r="J530" s="236">
        <f t="shared" si="26"/>
        <v>480.962895</v>
      </c>
      <c r="O530" s="252">
        <v>350</v>
      </c>
    </row>
    <row r="531" spans="1:15" s="225" customFormat="1" ht="18.75" customHeight="1" outlineLevel="1">
      <c r="A531" s="232"/>
      <c r="B531" s="224" t="s">
        <v>496</v>
      </c>
      <c r="C531" s="224"/>
      <c r="D531" s="224" t="s">
        <v>3</v>
      </c>
      <c r="E531" s="238" t="s">
        <v>871</v>
      </c>
      <c r="F531" s="224" t="s">
        <v>47</v>
      </c>
      <c r="G531" s="235">
        <v>1</v>
      </c>
      <c r="H531" s="235">
        <f t="shared" si="24"/>
        <v>1129.905</v>
      </c>
      <c r="I531" s="236">
        <f t="shared" si="25"/>
        <v>1442.8886849999999</v>
      </c>
      <c r="J531" s="236">
        <f t="shared" si="26"/>
        <v>1442.8886849999999</v>
      </c>
      <c r="O531" s="252">
        <v>1050</v>
      </c>
    </row>
    <row r="532" spans="1:15" s="225" customFormat="1" ht="18.75" customHeight="1" outlineLevel="1">
      <c r="A532" s="232"/>
      <c r="B532" s="187"/>
      <c r="C532" s="188"/>
      <c r="D532" s="188"/>
      <c r="E532" s="188"/>
      <c r="F532" s="188"/>
      <c r="G532" s="188"/>
      <c r="H532" s="211" t="s">
        <v>139</v>
      </c>
      <c r="I532" s="236"/>
      <c r="J532" s="186">
        <f>SUM(J528:J531)</f>
        <v>5304.3336419999996</v>
      </c>
      <c r="O532" s="253" t="s">
        <v>139</v>
      </c>
    </row>
    <row r="533" spans="1:15" s="225" customFormat="1" ht="18.75" customHeight="1">
      <c r="A533" s="232"/>
      <c r="B533" s="124"/>
      <c r="C533" s="124"/>
      <c r="D533" s="124"/>
      <c r="E533" s="124"/>
      <c r="F533" s="124"/>
      <c r="G533" s="124"/>
      <c r="H533" s="235">
        <f t="shared" si="24"/>
        <v>0</v>
      </c>
      <c r="I533" s="236"/>
      <c r="J533" s="236"/>
      <c r="O533" s="255"/>
    </row>
    <row r="534" spans="1:15" s="225" customFormat="1" ht="18.75" customHeight="1">
      <c r="A534" s="232"/>
      <c r="B534" s="164">
        <v>22</v>
      </c>
      <c r="C534" s="163"/>
      <c r="D534" s="163"/>
      <c r="E534" s="146" t="s">
        <v>15</v>
      </c>
      <c r="F534" s="146"/>
      <c r="G534" s="210"/>
      <c r="H534" s="210"/>
      <c r="I534" s="210"/>
      <c r="J534" s="210"/>
      <c r="O534" s="251"/>
    </row>
    <row r="535" spans="1:15" s="225" customFormat="1" ht="18.75" customHeight="1" outlineLevel="1">
      <c r="A535" s="232"/>
      <c r="B535" s="224" t="s">
        <v>106</v>
      </c>
      <c r="C535" s="224">
        <v>68070</v>
      </c>
      <c r="D535" s="224" t="s">
        <v>52</v>
      </c>
      <c r="E535" s="237" t="s">
        <v>872</v>
      </c>
      <c r="F535" s="223" t="s">
        <v>62</v>
      </c>
      <c r="G535" s="235">
        <v>3</v>
      </c>
      <c r="H535" s="235">
        <f t="shared" si="24"/>
        <v>49.575927</v>
      </c>
      <c r="I535" s="236">
        <f t="shared" si="25"/>
        <v>63.308458778999999</v>
      </c>
      <c r="J535" s="236">
        <f t="shared" si="26"/>
        <v>189.92537633699999</v>
      </c>
      <c r="O535" s="252">
        <v>46.07</v>
      </c>
    </row>
    <row r="536" spans="1:15" s="225" customFormat="1" ht="18.75" customHeight="1" outlineLevel="1">
      <c r="A536" s="232"/>
      <c r="B536" s="224" t="s">
        <v>107</v>
      </c>
      <c r="C536" s="224" t="s">
        <v>233</v>
      </c>
      <c r="D536" s="171" t="s">
        <v>70</v>
      </c>
      <c r="E536" s="140" t="s">
        <v>873</v>
      </c>
      <c r="F536" s="153" t="s">
        <v>62</v>
      </c>
      <c r="G536" s="235">
        <v>108.6</v>
      </c>
      <c r="H536" s="235">
        <f t="shared" si="24"/>
        <v>6.1014870000000005</v>
      </c>
      <c r="I536" s="236">
        <f t="shared" si="25"/>
        <v>7.7915988990000002</v>
      </c>
      <c r="J536" s="236">
        <f t="shared" si="26"/>
        <v>846.16764043139995</v>
      </c>
      <c r="O536" s="252">
        <v>5.67</v>
      </c>
    </row>
    <row r="537" spans="1:15" s="225" customFormat="1" ht="18.75" customHeight="1" outlineLevel="1">
      <c r="A537" s="232"/>
      <c r="B537" s="224" t="s">
        <v>109</v>
      </c>
      <c r="C537" s="224" t="s">
        <v>188</v>
      </c>
      <c r="D537" s="224" t="s">
        <v>52</v>
      </c>
      <c r="E537" s="140" t="s">
        <v>530</v>
      </c>
      <c r="F537" s="223" t="s">
        <v>47</v>
      </c>
      <c r="G537" s="235">
        <v>10</v>
      </c>
      <c r="H537" s="235">
        <f t="shared" si="24"/>
        <v>30.453630000000004</v>
      </c>
      <c r="I537" s="236">
        <f t="shared" si="25"/>
        <v>38.889285510000001</v>
      </c>
      <c r="J537" s="236">
        <f t="shared" si="26"/>
        <v>388.89285510000002</v>
      </c>
      <c r="O537" s="252">
        <v>28.3</v>
      </c>
    </row>
    <row r="538" spans="1:15" s="225" customFormat="1" ht="18.75" customHeight="1" outlineLevel="1">
      <c r="A538" s="232"/>
      <c r="B538" s="224" t="s">
        <v>118</v>
      </c>
      <c r="C538" s="224" t="s">
        <v>425</v>
      </c>
      <c r="D538" s="224" t="s">
        <v>70</v>
      </c>
      <c r="E538" s="140" t="s">
        <v>875</v>
      </c>
      <c r="F538" s="224" t="s">
        <v>47</v>
      </c>
      <c r="G538" s="235">
        <v>4</v>
      </c>
      <c r="H538" s="235">
        <f t="shared" si="24"/>
        <v>22.598100000000002</v>
      </c>
      <c r="I538" s="236">
        <f t="shared" si="25"/>
        <v>28.857773699999999</v>
      </c>
      <c r="J538" s="236">
        <f t="shared" si="26"/>
        <v>115.4310948</v>
      </c>
      <c r="O538" s="252">
        <v>21</v>
      </c>
    </row>
    <row r="539" spans="1:15" s="225" customFormat="1" ht="18.75" customHeight="1" outlineLevel="1">
      <c r="A539" s="232"/>
      <c r="B539" s="224" t="s">
        <v>874</v>
      </c>
      <c r="C539" s="224">
        <v>72262</v>
      </c>
      <c r="D539" s="224" t="s">
        <v>52</v>
      </c>
      <c r="E539" s="140" t="s">
        <v>876</v>
      </c>
      <c r="F539" s="224" t="s">
        <v>47</v>
      </c>
      <c r="G539" s="235">
        <v>33</v>
      </c>
      <c r="H539" s="235">
        <f t="shared" si="24"/>
        <v>13.827885</v>
      </c>
      <c r="I539" s="236">
        <f t="shared" si="25"/>
        <v>17.658209145000001</v>
      </c>
      <c r="J539" s="236">
        <f t="shared" si="26"/>
        <v>582.72090178500002</v>
      </c>
      <c r="O539" s="252">
        <v>12.85</v>
      </c>
    </row>
    <row r="540" spans="1:15" s="225" customFormat="1" ht="30" customHeight="1" outlineLevel="1">
      <c r="A540" s="232"/>
      <c r="B540" s="224" t="s">
        <v>877</v>
      </c>
      <c r="C540" s="224"/>
      <c r="D540" s="224" t="s">
        <v>499</v>
      </c>
      <c r="E540" s="237" t="s">
        <v>878</v>
      </c>
      <c r="F540" s="223" t="s">
        <v>47</v>
      </c>
      <c r="G540" s="235">
        <v>1</v>
      </c>
      <c r="H540" s="235">
        <f t="shared" si="24"/>
        <v>204.459</v>
      </c>
      <c r="I540" s="236">
        <f t="shared" si="25"/>
        <v>261.09414299999997</v>
      </c>
      <c r="J540" s="236">
        <f t="shared" si="26"/>
        <v>261.09414299999997</v>
      </c>
      <c r="O540" s="252">
        <v>190</v>
      </c>
    </row>
    <row r="541" spans="1:15" s="225" customFormat="1" ht="18.75" customHeight="1" outlineLevel="1">
      <c r="A541" s="232"/>
      <c r="B541" s="224" t="s">
        <v>879</v>
      </c>
      <c r="C541" s="224">
        <v>79480</v>
      </c>
      <c r="D541" s="224" t="s">
        <v>52</v>
      </c>
      <c r="E541" s="237" t="s">
        <v>880</v>
      </c>
      <c r="F541" s="223" t="s">
        <v>50</v>
      </c>
      <c r="G541" s="235">
        <v>26.18</v>
      </c>
      <c r="H541" s="235">
        <f t="shared" si="24"/>
        <v>2.0338289999999999</v>
      </c>
      <c r="I541" s="236">
        <f t="shared" si="25"/>
        <v>2.5971996329999998</v>
      </c>
      <c r="J541" s="236">
        <f t="shared" si="26"/>
        <v>67.994686391939993</v>
      </c>
      <c r="O541" s="252">
        <v>1.89</v>
      </c>
    </row>
    <row r="542" spans="1:15" s="225" customFormat="1" ht="18.75" customHeight="1" outlineLevel="1">
      <c r="A542" s="232"/>
      <c r="B542" s="224" t="s">
        <v>881</v>
      </c>
      <c r="C542" s="224">
        <v>68069</v>
      </c>
      <c r="D542" s="224" t="s">
        <v>52</v>
      </c>
      <c r="E542" s="150" t="s">
        <v>882</v>
      </c>
      <c r="F542" s="223" t="s">
        <v>47</v>
      </c>
      <c r="G542" s="235">
        <v>11</v>
      </c>
      <c r="H542" s="235">
        <f t="shared" si="24"/>
        <v>44.206187999999997</v>
      </c>
      <c r="I542" s="236">
        <f t="shared" si="25"/>
        <v>56.45130207599999</v>
      </c>
      <c r="J542" s="236">
        <f t="shared" si="26"/>
        <v>620.96432283599984</v>
      </c>
      <c r="O542" s="252">
        <v>41.08</v>
      </c>
    </row>
    <row r="543" spans="1:15" s="225" customFormat="1" ht="18.75" customHeight="1" outlineLevel="1">
      <c r="A543" s="232"/>
      <c r="B543" s="224" t="s">
        <v>883</v>
      </c>
      <c r="C543" s="224">
        <v>72251</v>
      </c>
      <c r="D543" s="224" t="s">
        <v>52</v>
      </c>
      <c r="E543" s="150" t="s">
        <v>884</v>
      </c>
      <c r="F543" s="223" t="s">
        <v>62</v>
      </c>
      <c r="G543" s="235">
        <v>25</v>
      </c>
      <c r="H543" s="235">
        <f t="shared" si="24"/>
        <v>11.288289000000001</v>
      </c>
      <c r="I543" s="236">
        <f t="shared" si="25"/>
        <v>14.415145053</v>
      </c>
      <c r="J543" s="236">
        <f t="shared" si="26"/>
        <v>360.37862632499997</v>
      </c>
      <c r="O543" s="252">
        <v>10.49</v>
      </c>
    </row>
    <row r="544" spans="1:15" s="225" customFormat="1" ht="18.75" customHeight="1" outlineLevel="1">
      <c r="A544" s="232"/>
      <c r="B544" s="224" t="s">
        <v>885</v>
      </c>
      <c r="C544" s="224">
        <v>72253</v>
      </c>
      <c r="D544" s="224" t="s">
        <v>52</v>
      </c>
      <c r="E544" s="140" t="s">
        <v>1012</v>
      </c>
      <c r="F544" s="153" t="s">
        <v>62</v>
      </c>
      <c r="G544" s="235">
        <v>10</v>
      </c>
      <c r="H544" s="235">
        <f t="shared" si="24"/>
        <v>21.887874</v>
      </c>
      <c r="I544" s="236">
        <f t="shared" si="25"/>
        <v>27.950815098</v>
      </c>
      <c r="J544" s="236">
        <f t="shared" si="26"/>
        <v>279.50815097999998</v>
      </c>
      <c r="O544" s="252">
        <v>20.34</v>
      </c>
    </row>
    <row r="545" spans="1:15" s="225" customFormat="1" ht="18.75" customHeight="1" outlineLevel="1">
      <c r="A545" s="232"/>
      <c r="B545" s="224" t="s">
        <v>886</v>
      </c>
      <c r="C545" s="224">
        <v>72254</v>
      </c>
      <c r="D545" s="224" t="s">
        <v>52</v>
      </c>
      <c r="E545" s="140" t="s">
        <v>1013</v>
      </c>
      <c r="F545" s="153" t="s">
        <v>62</v>
      </c>
      <c r="G545" s="235">
        <v>174.5</v>
      </c>
      <c r="H545" s="235">
        <f t="shared" si="24"/>
        <v>31.077767999999999</v>
      </c>
      <c r="I545" s="236">
        <f t="shared" si="25"/>
        <v>39.686309735999998</v>
      </c>
      <c r="J545" s="236">
        <f t="shared" si="26"/>
        <v>6925.2610489319995</v>
      </c>
      <c r="O545" s="252">
        <v>28.88</v>
      </c>
    </row>
    <row r="546" spans="1:15" s="225" customFormat="1" ht="18.75" customHeight="1" outlineLevel="1">
      <c r="A546" s="232"/>
      <c r="B546" s="224" t="s">
        <v>887</v>
      </c>
      <c r="C546" s="224"/>
      <c r="D546" s="224" t="s">
        <v>3</v>
      </c>
      <c r="E546" s="230" t="s">
        <v>888</v>
      </c>
      <c r="F546" s="223" t="s">
        <v>47</v>
      </c>
      <c r="G546" s="235">
        <v>11</v>
      </c>
      <c r="H546" s="235">
        <f t="shared" si="24"/>
        <v>484.245</v>
      </c>
      <c r="I546" s="236">
        <f t="shared" si="25"/>
        <v>618.38086499999997</v>
      </c>
      <c r="J546" s="236">
        <f t="shared" si="26"/>
        <v>6802.189515</v>
      </c>
      <c r="O546" s="252">
        <v>450</v>
      </c>
    </row>
    <row r="547" spans="1:15" s="225" customFormat="1" ht="18.75" customHeight="1" outlineLevel="1">
      <c r="A547" s="232"/>
      <c r="B547" s="187"/>
      <c r="C547" s="188"/>
      <c r="D547" s="188"/>
      <c r="E547" s="188"/>
      <c r="F547" s="188"/>
      <c r="G547" s="188"/>
      <c r="H547" s="211" t="s">
        <v>139</v>
      </c>
      <c r="I547" s="236"/>
      <c r="J547" s="186">
        <f>SUM(J535:J546)</f>
        <v>17440.528361918339</v>
      </c>
      <c r="O547" s="253" t="s">
        <v>139</v>
      </c>
    </row>
    <row r="548" spans="1:15" s="225" customFormat="1" ht="18.75" customHeight="1">
      <c r="A548" s="232"/>
      <c r="B548" s="124"/>
      <c r="C548" s="124"/>
      <c r="D548" s="124"/>
      <c r="E548" s="124"/>
      <c r="F548" s="124"/>
      <c r="G548" s="124"/>
      <c r="H548" s="235">
        <f t="shared" si="24"/>
        <v>0</v>
      </c>
      <c r="I548" s="236"/>
      <c r="J548" s="236"/>
      <c r="O548" s="255"/>
    </row>
    <row r="549" spans="1:15" s="143" customFormat="1" ht="18.75" customHeight="1">
      <c r="A549" s="232"/>
      <c r="B549" s="164">
        <v>23</v>
      </c>
      <c r="C549" s="164"/>
      <c r="D549" s="164"/>
      <c r="E549" s="146" t="s">
        <v>137</v>
      </c>
      <c r="F549" s="146"/>
      <c r="G549" s="210"/>
      <c r="H549" s="210"/>
      <c r="I549" s="210"/>
      <c r="J549" s="210"/>
      <c r="O549" s="251"/>
    </row>
    <row r="550" spans="1:15" s="143" customFormat="1" ht="18.75" customHeight="1" outlineLevel="1">
      <c r="A550" s="232"/>
      <c r="B550" s="214" t="s">
        <v>110</v>
      </c>
      <c r="C550" s="214"/>
      <c r="D550" s="214"/>
      <c r="E550" s="139" t="s">
        <v>519</v>
      </c>
      <c r="F550" s="139"/>
      <c r="G550" s="235"/>
      <c r="H550" s="235">
        <f t="shared" si="24"/>
        <v>0</v>
      </c>
      <c r="I550" s="236">
        <f t="shared" si="25"/>
        <v>0</v>
      </c>
      <c r="J550" s="236">
        <f t="shared" si="26"/>
        <v>0</v>
      </c>
      <c r="O550" s="252"/>
    </row>
    <row r="551" spans="1:15" s="143" customFormat="1" ht="30" customHeight="1" outlineLevel="1">
      <c r="A551" s="232"/>
      <c r="B551" s="233" t="s">
        <v>453</v>
      </c>
      <c r="C551" s="171" t="s">
        <v>182</v>
      </c>
      <c r="D551" s="171" t="s">
        <v>70</v>
      </c>
      <c r="E551" s="237" t="s">
        <v>889</v>
      </c>
      <c r="F551" s="224" t="s">
        <v>47</v>
      </c>
      <c r="G551" s="235">
        <v>1</v>
      </c>
      <c r="H551" s="235">
        <f t="shared" si="24"/>
        <v>2440.0567500000002</v>
      </c>
      <c r="I551" s="236">
        <f t="shared" si="25"/>
        <v>3115.9524697500001</v>
      </c>
      <c r="J551" s="236">
        <f t="shared" si="26"/>
        <v>3115.9524697500001</v>
      </c>
      <c r="O551" s="252">
        <v>2267.5</v>
      </c>
    </row>
    <row r="552" spans="1:15" s="143" customFormat="1" ht="18.75" customHeight="1" outlineLevel="1">
      <c r="A552" s="232"/>
      <c r="B552" s="233" t="s">
        <v>454</v>
      </c>
      <c r="C552" s="224" t="s">
        <v>206</v>
      </c>
      <c r="D552" s="224" t="s">
        <v>70</v>
      </c>
      <c r="E552" s="238" t="s">
        <v>890</v>
      </c>
      <c r="F552" s="224" t="s">
        <v>53</v>
      </c>
      <c r="G552" s="235">
        <v>42.96</v>
      </c>
      <c r="H552" s="235">
        <f t="shared" si="24"/>
        <v>179.14912799999999</v>
      </c>
      <c r="I552" s="236">
        <f t="shared" si="25"/>
        <v>228.77343645599998</v>
      </c>
      <c r="J552" s="236">
        <f t="shared" si="26"/>
        <v>9828.1068301497598</v>
      </c>
      <c r="O552" s="252">
        <v>166.48</v>
      </c>
    </row>
    <row r="553" spans="1:15" s="143" customFormat="1" ht="18.75" customHeight="1" outlineLevel="1">
      <c r="A553" s="232"/>
      <c r="B553" s="233" t="s">
        <v>455</v>
      </c>
      <c r="C553" s="224" t="s">
        <v>206</v>
      </c>
      <c r="D553" s="224" t="s">
        <v>70</v>
      </c>
      <c r="E553" s="237" t="s">
        <v>891</v>
      </c>
      <c r="F553" s="224" t="s">
        <v>53</v>
      </c>
      <c r="G553" s="235">
        <v>26.89</v>
      </c>
      <c r="H553" s="235">
        <f t="shared" si="24"/>
        <v>179.14912799999999</v>
      </c>
      <c r="I553" s="236">
        <f t="shared" si="25"/>
        <v>228.77343645599998</v>
      </c>
      <c r="J553" s="236">
        <f t="shared" si="26"/>
        <v>6151.7177063018398</v>
      </c>
      <c r="O553" s="252">
        <v>166.48</v>
      </c>
    </row>
    <row r="554" spans="1:15" s="143" customFormat="1" ht="18.75" customHeight="1" outlineLevel="1">
      <c r="A554" s="232"/>
      <c r="B554" s="233" t="s">
        <v>456</v>
      </c>
      <c r="C554" s="224" t="s">
        <v>177</v>
      </c>
      <c r="D554" s="224" t="s">
        <v>70</v>
      </c>
      <c r="E554" s="47" t="s">
        <v>892</v>
      </c>
      <c r="F554" s="171" t="s">
        <v>53</v>
      </c>
      <c r="G554" s="235">
        <v>30.15</v>
      </c>
      <c r="H554" s="235">
        <f t="shared" si="24"/>
        <v>104.05887000000001</v>
      </c>
      <c r="I554" s="236">
        <f t="shared" si="25"/>
        <v>132.88317699000001</v>
      </c>
      <c r="J554" s="236">
        <f t="shared" si="26"/>
        <v>4006.4277862485001</v>
      </c>
      <c r="O554" s="252">
        <v>96.7</v>
      </c>
    </row>
    <row r="555" spans="1:15" s="143" customFormat="1" ht="18.75" customHeight="1" outlineLevel="1">
      <c r="A555" s="232"/>
      <c r="B555" s="233" t="s">
        <v>457</v>
      </c>
      <c r="C555" s="224" t="s">
        <v>209</v>
      </c>
      <c r="D555" s="171" t="s">
        <v>70</v>
      </c>
      <c r="E555" s="47" t="s">
        <v>893</v>
      </c>
      <c r="F555" s="171" t="s">
        <v>53</v>
      </c>
      <c r="G555" s="235">
        <v>9.32</v>
      </c>
      <c r="H555" s="235">
        <f t="shared" si="24"/>
        <v>113.57159400000002</v>
      </c>
      <c r="I555" s="236">
        <f t="shared" si="25"/>
        <v>145.03092553800002</v>
      </c>
      <c r="J555" s="236">
        <f t="shared" si="26"/>
        <v>1351.6882260141601</v>
      </c>
      <c r="O555" s="252">
        <v>105.54</v>
      </c>
    </row>
    <row r="556" spans="1:15" s="143" customFormat="1" ht="18.75" customHeight="1" outlineLevel="1">
      <c r="A556" s="232"/>
      <c r="B556" s="233" t="s">
        <v>458</v>
      </c>
      <c r="C556" s="224" t="s">
        <v>178</v>
      </c>
      <c r="D556" s="233" t="s">
        <v>70</v>
      </c>
      <c r="E556" s="237" t="s">
        <v>894</v>
      </c>
      <c r="F556" s="233" t="s">
        <v>62</v>
      </c>
      <c r="G556" s="235">
        <v>79.650000000000006</v>
      </c>
      <c r="H556" s="235">
        <f t="shared" si="24"/>
        <v>56.419923000000004</v>
      </c>
      <c r="I556" s="236">
        <f t="shared" si="25"/>
        <v>72.048241671</v>
      </c>
      <c r="J556" s="236">
        <f t="shared" si="26"/>
        <v>5738.6424490951504</v>
      </c>
      <c r="O556" s="252">
        <v>52.43</v>
      </c>
    </row>
    <row r="557" spans="1:15" s="143" customFormat="1" ht="18.75" customHeight="1" outlineLevel="1">
      <c r="A557" s="232"/>
      <c r="B557" s="233" t="s">
        <v>459</v>
      </c>
      <c r="C557" s="224">
        <v>86958</v>
      </c>
      <c r="D557" s="224" t="s">
        <v>52</v>
      </c>
      <c r="E557" s="237" t="s">
        <v>895</v>
      </c>
      <c r="F557" s="233" t="s">
        <v>47</v>
      </c>
      <c r="G557" s="235">
        <v>148</v>
      </c>
      <c r="H557" s="235">
        <f t="shared" si="24"/>
        <v>24.578124000000003</v>
      </c>
      <c r="I557" s="236">
        <f t="shared" si="25"/>
        <v>31.386264348000001</v>
      </c>
      <c r="J557" s="236">
        <f t="shared" si="26"/>
        <v>4645.1671235040003</v>
      </c>
      <c r="O557" s="252">
        <v>22.84</v>
      </c>
    </row>
    <row r="558" spans="1:15" s="143" customFormat="1" ht="18.75" customHeight="1" outlineLevel="1">
      <c r="A558" s="232"/>
      <c r="B558" s="233" t="s">
        <v>460</v>
      </c>
      <c r="C558" s="224" t="s">
        <v>464</v>
      </c>
      <c r="D558" s="233" t="s">
        <v>70</v>
      </c>
      <c r="E558" s="237" t="s">
        <v>997</v>
      </c>
      <c r="F558" s="224" t="s">
        <v>47</v>
      </c>
      <c r="G558" s="235">
        <v>1</v>
      </c>
      <c r="H558" s="235">
        <f t="shared" si="24"/>
        <v>37.233060000000002</v>
      </c>
      <c r="I558" s="236">
        <f t="shared" si="25"/>
        <v>47.546617619999999</v>
      </c>
      <c r="J558" s="236">
        <f t="shared" si="26"/>
        <v>47.546617619999999</v>
      </c>
      <c r="O558" s="252">
        <v>34.6</v>
      </c>
    </row>
    <row r="559" spans="1:15" s="143" customFormat="1" ht="18.75" customHeight="1" outlineLevel="1">
      <c r="A559" s="232"/>
      <c r="B559" s="214" t="s">
        <v>174</v>
      </c>
      <c r="C559" s="214"/>
      <c r="D559" s="214"/>
      <c r="E559" s="139" t="s">
        <v>1045</v>
      </c>
      <c r="F559" s="139"/>
      <c r="G559" s="235"/>
      <c r="H559" s="235">
        <f t="shared" si="24"/>
        <v>0</v>
      </c>
      <c r="I559" s="236"/>
      <c r="J559" s="236"/>
      <c r="O559" s="252"/>
    </row>
    <row r="560" spans="1:15" s="143" customFormat="1" ht="18.75" customHeight="1" outlineLevel="1">
      <c r="A560" s="232"/>
      <c r="B560" s="233" t="s">
        <v>461</v>
      </c>
      <c r="C560" s="224"/>
      <c r="D560" s="224" t="s">
        <v>3</v>
      </c>
      <c r="E560" s="67" t="s">
        <v>896</v>
      </c>
      <c r="F560" s="233" t="s">
        <v>47</v>
      </c>
      <c r="G560" s="235">
        <v>2</v>
      </c>
      <c r="H560" s="235">
        <f t="shared" si="24"/>
        <v>484.245</v>
      </c>
      <c r="I560" s="236">
        <f t="shared" si="25"/>
        <v>618.38086499999997</v>
      </c>
      <c r="J560" s="236">
        <f t="shared" si="26"/>
        <v>1236.7617299999999</v>
      </c>
      <c r="O560" s="252">
        <v>450</v>
      </c>
    </row>
    <row r="561" spans="1:15" s="143" customFormat="1" ht="18.75" customHeight="1" outlineLevel="1">
      <c r="A561" s="232"/>
      <c r="B561" s="233" t="s">
        <v>462</v>
      </c>
      <c r="C561" s="224"/>
      <c r="D561" s="224" t="s">
        <v>3</v>
      </c>
      <c r="E561" s="67" t="s">
        <v>897</v>
      </c>
      <c r="F561" s="233" t="s">
        <v>47</v>
      </c>
      <c r="G561" s="235">
        <v>1</v>
      </c>
      <c r="H561" s="235">
        <f t="shared" si="24"/>
        <v>59.185500000000005</v>
      </c>
      <c r="I561" s="236">
        <f t="shared" si="25"/>
        <v>75.579883499999994</v>
      </c>
      <c r="J561" s="236">
        <f t="shared" si="26"/>
        <v>75.579883499999994</v>
      </c>
      <c r="O561" s="252">
        <v>55</v>
      </c>
    </row>
    <row r="562" spans="1:15" s="143" customFormat="1" ht="18.75" customHeight="1" outlineLevel="1">
      <c r="A562" s="232"/>
      <c r="B562" s="233" t="s">
        <v>898</v>
      </c>
      <c r="C562" s="224"/>
      <c r="D562" s="224" t="s">
        <v>3</v>
      </c>
      <c r="E562" s="67" t="s">
        <v>899</v>
      </c>
      <c r="F562" s="233" t="s">
        <v>47</v>
      </c>
      <c r="G562" s="235">
        <v>1</v>
      </c>
      <c r="H562" s="235">
        <f t="shared" si="24"/>
        <v>115.1427</v>
      </c>
      <c r="I562" s="236">
        <f t="shared" si="25"/>
        <v>147.0372279</v>
      </c>
      <c r="J562" s="236">
        <f t="shared" si="26"/>
        <v>147.0372279</v>
      </c>
      <c r="O562" s="252">
        <v>107</v>
      </c>
    </row>
    <row r="563" spans="1:15" s="143" customFormat="1" ht="18.75" customHeight="1" outlineLevel="1">
      <c r="A563" s="232"/>
      <c r="B563" s="233" t="s">
        <v>900</v>
      </c>
      <c r="C563" s="224"/>
      <c r="D563" s="224" t="s">
        <v>3</v>
      </c>
      <c r="E563" s="67" t="s">
        <v>901</v>
      </c>
      <c r="F563" s="233" t="s">
        <v>47</v>
      </c>
      <c r="G563" s="235">
        <v>1</v>
      </c>
      <c r="H563" s="235">
        <f t="shared" si="24"/>
        <v>95.772900000000007</v>
      </c>
      <c r="I563" s="236">
        <f t="shared" si="25"/>
        <v>122.30199330000001</v>
      </c>
      <c r="J563" s="236">
        <f t="shared" si="26"/>
        <v>122.30199330000001</v>
      </c>
      <c r="O563" s="252">
        <v>89</v>
      </c>
    </row>
    <row r="564" spans="1:15" s="143" customFormat="1" ht="18.75" customHeight="1" outlineLevel="1">
      <c r="A564" s="232"/>
      <c r="B564" s="233" t="s">
        <v>902</v>
      </c>
      <c r="C564" s="68">
        <v>73665</v>
      </c>
      <c r="D564" s="224" t="s">
        <v>52</v>
      </c>
      <c r="E564" s="69" t="s">
        <v>903</v>
      </c>
      <c r="F564" s="233" t="s">
        <v>62</v>
      </c>
      <c r="G564" s="235">
        <v>9</v>
      </c>
      <c r="H564" s="235">
        <f t="shared" si="24"/>
        <v>53.643585000000002</v>
      </c>
      <c r="I564" s="236">
        <f t="shared" si="25"/>
        <v>68.502858044999996</v>
      </c>
      <c r="J564" s="236">
        <f t="shared" si="26"/>
        <v>616.52572240500001</v>
      </c>
      <c r="O564" s="252">
        <v>49.85</v>
      </c>
    </row>
    <row r="565" spans="1:15" s="143" customFormat="1" ht="18.75" customHeight="1" outlineLevel="1">
      <c r="A565" s="232"/>
      <c r="B565" s="233" t="s">
        <v>904</v>
      </c>
      <c r="C565" s="68">
        <v>84863</v>
      </c>
      <c r="D565" s="224" t="s">
        <v>52</v>
      </c>
      <c r="E565" s="69" t="s">
        <v>905</v>
      </c>
      <c r="F565" s="224" t="s">
        <v>62</v>
      </c>
      <c r="G565" s="235">
        <v>4.99</v>
      </c>
      <c r="H565" s="235">
        <f t="shared" si="24"/>
        <v>107.10423300000001</v>
      </c>
      <c r="I565" s="236">
        <f t="shared" si="25"/>
        <v>136.772105541</v>
      </c>
      <c r="J565" s="236">
        <f t="shared" si="26"/>
        <v>682.49280664959008</v>
      </c>
      <c r="O565" s="252">
        <v>99.53</v>
      </c>
    </row>
    <row r="566" spans="1:15" s="143" customFormat="1" ht="30" customHeight="1" outlineLevel="1">
      <c r="A566" s="232"/>
      <c r="B566" s="233" t="s">
        <v>906</v>
      </c>
      <c r="C566" s="121"/>
      <c r="D566" s="121" t="s">
        <v>3</v>
      </c>
      <c r="E566" s="69" t="s">
        <v>907</v>
      </c>
      <c r="F566" s="233" t="s">
        <v>60</v>
      </c>
      <c r="G566" s="235">
        <v>1028.08</v>
      </c>
      <c r="H566" s="235">
        <f t="shared" si="24"/>
        <v>8.6088000000000005</v>
      </c>
      <c r="I566" s="236">
        <f t="shared" si="25"/>
        <v>10.9934376</v>
      </c>
      <c r="J566" s="236">
        <f t="shared" si="26"/>
        <v>11302.133327808</v>
      </c>
      <c r="O566" s="252">
        <v>8</v>
      </c>
    </row>
    <row r="567" spans="1:15" s="143" customFormat="1" ht="18.75" customHeight="1" outlineLevel="1">
      <c r="A567" s="232"/>
      <c r="B567" s="233" t="s">
        <v>908</v>
      </c>
      <c r="C567" s="121"/>
      <c r="D567" s="121" t="s">
        <v>3</v>
      </c>
      <c r="E567" s="67" t="s">
        <v>909</v>
      </c>
      <c r="F567" s="233" t="s">
        <v>47</v>
      </c>
      <c r="G567" s="235">
        <v>1</v>
      </c>
      <c r="H567" s="235">
        <f t="shared" si="24"/>
        <v>2152.2000000000003</v>
      </c>
      <c r="I567" s="236">
        <f t="shared" si="25"/>
        <v>2748.3594000000003</v>
      </c>
      <c r="J567" s="236">
        <f t="shared" si="26"/>
        <v>2748.3594000000003</v>
      </c>
      <c r="O567" s="252">
        <v>2000</v>
      </c>
    </row>
    <row r="568" spans="1:15" s="143" customFormat="1" ht="30" customHeight="1" outlineLevel="1">
      <c r="A568" s="232"/>
      <c r="B568" s="233" t="s">
        <v>910</v>
      </c>
      <c r="C568" s="233" t="s">
        <v>235</v>
      </c>
      <c r="D568" s="233" t="s">
        <v>70</v>
      </c>
      <c r="E568" s="237" t="s">
        <v>911</v>
      </c>
      <c r="F568" s="233" t="s">
        <v>53</v>
      </c>
      <c r="G568" s="235">
        <v>101.8</v>
      </c>
      <c r="H568" s="235">
        <f t="shared" si="24"/>
        <v>52.126283999999998</v>
      </c>
      <c r="I568" s="236">
        <f t="shared" si="25"/>
        <v>66.565264667999998</v>
      </c>
      <c r="J568" s="236">
        <f t="shared" si="26"/>
        <v>6776.3439432023997</v>
      </c>
      <c r="O568" s="252">
        <v>48.44</v>
      </c>
    </row>
    <row r="569" spans="1:15" s="143" customFormat="1" ht="18.75" customHeight="1" outlineLevel="1">
      <c r="A569" s="232"/>
      <c r="B569" s="233" t="s">
        <v>912</v>
      </c>
      <c r="C569" s="233">
        <v>79460</v>
      </c>
      <c r="D569" s="224" t="s">
        <v>52</v>
      </c>
      <c r="E569" s="237" t="s">
        <v>913</v>
      </c>
      <c r="F569" s="233" t="s">
        <v>53</v>
      </c>
      <c r="G569" s="235">
        <v>50.9</v>
      </c>
      <c r="H569" s="235">
        <f t="shared" si="24"/>
        <v>39.030147000000007</v>
      </c>
      <c r="I569" s="236">
        <f t="shared" si="25"/>
        <v>49.841497719000003</v>
      </c>
      <c r="J569" s="236">
        <f t="shared" si="26"/>
        <v>2536.9322338971001</v>
      </c>
      <c r="O569" s="252">
        <v>36.270000000000003</v>
      </c>
    </row>
    <row r="570" spans="1:15" s="143" customFormat="1" ht="18.75" customHeight="1" outlineLevel="1">
      <c r="A570" s="232"/>
      <c r="B570" s="233" t="s">
        <v>914</v>
      </c>
      <c r="C570" s="233">
        <v>79460</v>
      </c>
      <c r="D570" s="224" t="s">
        <v>52</v>
      </c>
      <c r="E570" s="237" t="s">
        <v>915</v>
      </c>
      <c r="F570" s="233" t="s">
        <v>53</v>
      </c>
      <c r="G570" s="235">
        <v>52.88</v>
      </c>
      <c r="H570" s="235">
        <f t="shared" si="24"/>
        <v>39.030147000000007</v>
      </c>
      <c r="I570" s="236">
        <f t="shared" si="25"/>
        <v>49.841497719000003</v>
      </c>
      <c r="J570" s="236">
        <f t="shared" si="26"/>
        <v>2635.6183993807203</v>
      </c>
      <c r="O570" s="252">
        <v>36.270000000000003</v>
      </c>
    </row>
    <row r="571" spans="1:15" s="143" customFormat="1" ht="18.75" customHeight="1" outlineLevel="1">
      <c r="A571" s="232"/>
      <c r="B571" s="233" t="s">
        <v>916</v>
      </c>
      <c r="C571" s="233" t="s">
        <v>236</v>
      </c>
      <c r="D571" s="233" t="s">
        <v>70</v>
      </c>
      <c r="E571" s="237" t="s">
        <v>917</v>
      </c>
      <c r="F571" s="233" t="s">
        <v>53</v>
      </c>
      <c r="G571" s="235">
        <v>50.9</v>
      </c>
      <c r="H571" s="235">
        <f t="shared" si="24"/>
        <v>7.898574</v>
      </c>
      <c r="I571" s="236">
        <f t="shared" si="25"/>
        <v>10.086478997999999</v>
      </c>
      <c r="J571" s="236">
        <f t="shared" si="26"/>
        <v>513.40178099819991</v>
      </c>
      <c r="O571" s="252">
        <v>7.34</v>
      </c>
    </row>
    <row r="572" spans="1:15" ht="18.75" customHeight="1" outlineLevel="1">
      <c r="A572" s="232"/>
      <c r="B572" s="187"/>
      <c r="C572" s="188"/>
      <c r="D572" s="188"/>
      <c r="E572" s="188"/>
      <c r="F572" s="188"/>
      <c r="G572" s="188"/>
      <c r="H572" s="211" t="s">
        <v>139</v>
      </c>
      <c r="I572" s="236"/>
      <c r="J572" s="186">
        <f>SUM(J560:J571)</f>
        <v>29393.488449041011</v>
      </c>
      <c r="O572" s="253" t="s">
        <v>139</v>
      </c>
    </row>
    <row r="573" spans="1:15" s="225" customFormat="1" ht="18.75" customHeight="1">
      <c r="A573" s="232"/>
      <c r="B573" s="232"/>
      <c r="C573" s="232"/>
      <c r="D573" s="232"/>
      <c r="E573" s="149"/>
      <c r="F573" s="232"/>
      <c r="G573" s="170"/>
      <c r="H573" s="235">
        <f t="shared" si="24"/>
        <v>0</v>
      </c>
      <c r="I573" s="236"/>
      <c r="J573" s="236"/>
      <c r="O573" s="250"/>
    </row>
    <row r="574" spans="1:15" s="143" customFormat="1" ht="18.75" customHeight="1">
      <c r="A574" s="232"/>
      <c r="B574" s="164">
        <v>24</v>
      </c>
      <c r="C574" s="164"/>
      <c r="D574" s="164"/>
      <c r="E574" s="146" t="s">
        <v>18</v>
      </c>
      <c r="F574" s="146"/>
      <c r="G574" s="210"/>
      <c r="H574" s="210"/>
      <c r="I574" s="210"/>
      <c r="J574" s="210"/>
      <c r="O574" s="251"/>
    </row>
    <row r="575" spans="1:15" s="143" customFormat="1" ht="18.75" customHeight="1" outlineLevel="1">
      <c r="A575" s="232"/>
      <c r="B575" s="224" t="s">
        <v>111</v>
      </c>
      <c r="C575" s="217">
        <v>9537</v>
      </c>
      <c r="D575" s="216" t="s">
        <v>52</v>
      </c>
      <c r="E575" s="215" t="s">
        <v>1014</v>
      </c>
      <c r="F575" s="233" t="s">
        <v>53</v>
      </c>
      <c r="G575" s="235">
        <v>891.68</v>
      </c>
      <c r="H575" s="235">
        <f t="shared" si="24"/>
        <v>1.9800240000000002</v>
      </c>
      <c r="I575" s="236">
        <f t="shared" si="25"/>
        <v>2.528490648</v>
      </c>
      <c r="J575" s="236">
        <f t="shared" si="26"/>
        <v>2254.6045410086399</v>
      </c>
      <c r="O575" s="252">
        <v>1.84</v>
      </c>
    </row>
    <row r="576" spans="1:15" s="143" customFormat="1" ht="18.75" customHeight="1" outlineLevel="1">
      <c r="A576" s="232"/>
      <c r="B576" s="224" t="s">
        <v>463</v>
      </c>
      <c r="C576" s="52" t="s">
        <v>129</v>
      </c>
      <c r="D576" s="52" t="s">
        <v>52</v>
      </c>
      <c r="E576" s="51" t="s">
        <v>544</v>
      </c>
      <c r="F576" s="233" t="s">
        <v>53</v>
      </c>
      <c r="G576" s="235">
        <v>0.27</v>
      </c>
      <c r="H576" s="235">
        <f t="shared" si="24"/>
        <v>319.64474400000006</v>
      </c>
      <c r="I576" s="236">
        <f t="shared" si="25"/>
        <v>408.18633808800007</v>
      </c>
      <c r="J576" s="236">
        <f t="shared" si="26"/>
        <v>110.21031128376002</v>
      </c>
      <c r="O576" s="252">
        <v>297.04000000000002</v>
      </c>
    </row>
    <row r="577" spans="1:15" ht="18.75" customHeight="1" outlineLevel="1">
      <c r="A577" s="232"/>
      <c r="B577" s="187"/>
      <c r="C577" s="188"/>
      <c r="D577" s="188"/>
      <c r="E577" s="188"/>
      <c r="F577" s="188"/>
      <c r="G577" s="188"/>
      <c r="H577" s="211" t="s">
        <v>139</v>
      </c>
      <c r="I577" s="141"/>
      <c r="J577" s="186">
        <f>SUM(J575:J576)</f>
        <v>2364.8148522923998</v>
      </c>
      <c r="O577" s="253" t="s">
        <v>139</v>
      </c>
    </row>
    <row r="578" spans="1:15" ht="18.75" customHeight="1">
      <c r="A578" s="232"/>
      <c r="B578" s="232"/>
      <c r="C578" s="232"/>
      <c r="D578" s="232"/>
      <c r="E578" s="149"/>
      <c r="F578" s="232"/>
      <c r="G578" s="170"/>
      <c r="H578" s="169"/>
      <c r="I578" s="135"/>
      <c r="J578" s="193"/>
      <c r="O578" s="250"/>
    </row>
    <row r="579" spans="1:15" ht="18.75" customHeight="1">
      <c r="A579" s="232"/>
      <c r="B579" s="189"/>
      <c r="C579" s="190"/>
      <c r="D579" s="190"/>
      <c r="E579" s="190"/>
      <c r="F579" s="190"/>
      <c r="G579" s="190"/>
      <c r="H579" s="191" t="s">
        <v>535</v>
      </c>
      <c r="I579" s="181"/>
      <c r="J579" s="194">
        <f>SUM(J27+J43+J86+J115+J130+J178+J188+J193+J208+J233+J245+J300+J313+J349+J382+J395+J423+J488+J495+J525+J532+J547+J572+J577)</f>
        <v>1529600.3532903134</v>
      </c>
      <c r="O579" s="257" t="s">
        <v>535</v>
      </c>
    </row>
    <row r="580" spans="1:15" ht="18.75" customHeight="1">
      <c r="A580" s="232"/>
      <c r="D580" s="148"/>
      <c r="E580" s="149"/>
      <c r="F580" s="232"/>
      <c r="G580" s="170"/>
      <c r="H580" s="169"/>
      <c r="J580" s="185"/>
      <c r="O580" s="250"/>
    </row>
    <row r="581" spans="1:15" ht="18.75" customHeight="1">
      <c r="A581" s="232"/>
      <c r="D581" s="148"/>
      <c r="E581" s="149"/>
      <c r="F581" s="232"/>
      <c r="G581" s="170"/>
      <c r="H581" s="169"/>
      <c r="J581" s="185"/>
      <c r="O581" s="250"/>
    </row>
    <row r="582" spans="1:15" ht="18.75" customHeight="1">
      <c r="A582" s="232"/>
      <c r="D582" s="148"/>
      <c r="E582" s="149"/>
      <c r="F582" s="232"/>
      <c r="G582" s="170"/>
      <c r="H582" s="169"/>
      <c r="J582" s="185"/>
      <c r="O582" s="250"/>
    </row>
    <row r="583" spans="1:15" ht="18.75" customHeight="1">
      <c r="A583" s="232"/>
      <c r="D583" s="148"/>
      <c r="E583" s="183"/>
      <c r="F583" s="232"/>
      <c r="G583" s="170"/>
      <c r="H583" s="169"/>
      <c r="O583" s="250"/>
    </row>
    <row r="584" spans="1:15" ht="18.75" customHeight="1" thickBot="1">
      <c r="A584" s="232"/>
      <c r="D584" s="148"/>
      <c r="E584" s="149"/>
      <c r="F584" s="232"/>
      <c r="G584" s="170"/>
      <c r="H584" s="169"/>
      <c r="I584" s="147"/>
      <c r="J584" s="142"/>
      <c r="O584" s="250"/>
    </row>
    <row r="585" spans="1:15" ht="18.75" customHeight="1" collapsed="1">
      <c r="B585" s="268" t="s">
        <v>131</v>
      </c>
      <c r="C585" s="269"/>
      <c r="D585" s="269"/>
      <c r="E585" s="269"/>
      <c r="F585" s="269"/>
      <c r="G585" s="270"/>
      <c r="H585" s="169"/>
      <c r="I585" s="135"/>
      <c r="J585" s="166"/>
      <c r="O585" s="250"/>
    </row>
    <row r="586" spans="1:15" ht="40.5" customHeight="1">
      <c r="B586" s="271"/>
      <c r="C586" s="272"/>
      <c r="D586" s="272"/>
      <c r="E586" s="272"/>
      <c r="F586" s="272"/>
      <c r="G586" s="273"/>
      <c r="J586" s="142"/>
    </row>
    <row r="587" spans="1:15" ht="18.75" customHeight="1">
      <c r="B587" s="274" t="s">
        <v>119</v>
      </c>
      <c r="C587" s="275"/>
      <c r="D587" s="275"/>
      <c r="E587" s="275"/>
      <c r="F587" s="275"/>
      <c r="G587" s="276"/>
    </row>
    <row r="588" spans="1:15" ht="18.75" customHeight="1">
      <c r="B588" s="277"/>
      <c r="C588" s="275"/>
      <c r="D588" s="275"/>
      <c r="E588" s="275"/>
      <c r="F588" s="275"/>
      <c r="G588" s="276"/>
    </row>
    <row r="589" spans="1:15" s="166" customFormat="1" ht="18.75" customHeight="1">
      <c r="A589" s="136"/>
      <c r="B589" s="259" t="s">
        <v>120</v>
      </c>
      <c r="C589" s="260"/>
      <c r="D589" s="260"/>
      <c r="E589" s="260"/>
      <c r="F589" s="260"/>
      <c r="G589" s="261"/>
      <c r="I589" s="234"/>
      <c r="J589" s="234"/>
      <c r="O589" s="258"/>
    </row>
    <row r="590" spans="1:15" ht="18.75" customHeight="1" thickBot="1">
      <c r="B590" s="155"/>
      <c r="C590" s="156"/>
      <c r="D590" s="156"/>
      <c r="E590" s="157"/>
      <c r="F590" s="158"/>
      <c r="G590" s="168"/>
    </row>
    <row r="595" spans="1:15" s="136" customFormat="1" ht="18.75" customHeight="1">
      <c r="B595" s="137"/>
      <c r="C595" s="137"/>
      <c r="D595" s="137"/>
      <c r="E595" s="138"/>
      <c r="G595" s="167"/>
      <c r="H595" s="166"/>
      <c r="I595" s="234"/>
      <c r="J595" s="234"/>
      <c r="O595" s="258"/>
    </row>
    <row r="606" spans="1:15" s="192" customFormat="1" ht="18.75" customHeight="1">
      <c r="A606" s="136"/>
      <c r="B606" s="137"/>
      <c r="C606" s="137"/>
      <c r="D606" s="137"/>
      <c r="E606" s="138"/>
      <c r="F606" s="136"/>
      <c r="G606" s="167"/>
      <c r="H606" s="166"/>
      <c r="I606" s="234"/>
      <c r="J606" s="234"/>
      <c r="O606" s="258"/>
    </row>
    <row r="607" spans="1:15" s="192" customFormat="1" ht="18.75" customHeight="1">
      <c r="A607" s="136"/>
      <c r="B607" s="137"/>
      <c r="C607" s="137"/>
      <c r="D607" s="137"/>
      <c r="E607" s="138"/>
      <c r="F607" s="136"/>
      <c r="G607" s="167"/>
      <c r="H607" s="166"/>
      <c r="I607" s="234"/>
      <c r="J607" s="234"/>
      <c r="O607" s="258"/>
    </row>
    <row r="628" spans="1:15" s="192" customFormat="1" ht="18.75" customHeight="1">
      <c r="A628" s="136"/>
      <c r="B628" s="137"/>
      <c r="C628" s="137"/>
      <c r="D628" s="137"/>
      <c r="E628" s="138"/>
      <c r="F628" s="136"/>
      <c r="G628" s="167"/>
      <c r="H628" s="166"/>
      <c r="I628" s="234"/>
      <c r="J628" s="234"/>
      <c r="O628" s="258"/>
    </row>
    <row r="633" spans="1:15" s="192" customFormat="1" ht="18.75" customHeight="1">
      <c r="A633" s="136"/>
      <c r="B633" s="137"/>
      <c r="C633" s="137"/>
      <c r="D633" s="137"/>
      <c r="E633" s="138"/>
      <c r="F633" s="136"/>
      <c r="G633" s="167"/>
      <c r="H633" s="166"/>
      <c r="I633" s="234"/>
      <c r="J633" s="234"/>
      <c r="O633" s="258"/>
    </row>
  </sheetData>
  <mergeCells count="4">
    <mergeCell ref="B589:G589"/>
    <mergeCell ref="B1:J3"/>
    <mergeCell ref="B585:G586"/>
    <mergeCell ref="B587:G588"/>
  </mergeCells>
  <conditionalFormatting sqref="G133 G574">
    <cfRule type="cellIs" dxfId="15" priority="217" stopIfTrue="1" operator="equal">
      <formula>0</formula>
    </cfRule>
  </conditionalFormatting>
  <conditionalFormatting sqref="I577">
    <cfRule type="cellIs" dxfId="14" priority="199" stopIfTrue="1" operator="equal">
      <formula>0</formula>
    </cfRule>
  </conditionalFormatting>
  <conditionalFormatting sqref="G549">
    <cfRule type="cellIs" dxfId="13" priority="91" stopIfTrue="1" operator="equal">
      <formula>0</formula>
    </cfRule>
  </conditionalFormatting>
  <conditionalFormatting sqref="G12">
    <cfRule type="cellIs" dxfId="12" priority="69" stopIfTrue="1" operator="equal">
      <formula>0</formula>
    </cfRule>
  </conditionalFormatting>
  <conditionalFormatting sqref="H12:I12">
    <cfRule type="cellIs" dxfId="11" priority="66" stopIfTrue="1" operator="equal">
      <formula>0</formula>
    </cfRule>
  </conditionalFormatting>
  <conditionalFormatting sqref="G527">
    <cfRule type="cellIs" dxfId="10" priority="52" stopIfTrue="1" operator="equal">
      <formula>0</formula>
    </cfRule>
  </conditionalFormatting>
  <conditionalFormatting sqref="G534">
    <cfRule type="cellIs" dxfId="9" priority="35" stopIfTrue="1" operator="equal">
      <formula>0</formula>
    </cfRule>
  </conditionalFormatting>
  <conditionalFormatting sqref="I574:J574">
    <cfRule type="cellIs" dxfId="8" priority="6" stopIfTrue="1" operator="equal">
      <formula>0</formula>
    </cfRule>
  </conditionalFormatting>
  <conditionalFormatting sqref="I527:J527">
    <cfRule type="cellIs" dxfId="7" priority="9" stopIfTrue="1" operator="equal">
      <formula>0</formula>
    </cfRule>
  </conditionalFormatting>
  <conditionalFormatting sqref="I534:J534">
    <cfRule type="cellIs" dxfId="6" priority="8" stopIfTrue="1" operator="equal">
      <formula>0</formula>
    </cfRule>
  </conditionalFormatting>
  <conditionalFormatting sqref="I549:J549">
    <cfRule type="cellIs" dxfId="5" priority="7" stopIfTrue="1" operator="equal">
      <formula>0</formula>
    </cfRule>
  </conditionalFormatting>
  <conditionalFormatting sqref="O574">
    <cfRule type="cellIs" dxfId="4" priority="5" stopIfTrue="1" operator="equal">
      <formula>0</formula>
    </cfRule>
  </conditionalFormatting>
  <conditionalFormatting sqref="O549">
    <cfRule type="cellIs" dxfId="3" priority="4" stopIfTrue="1" operator="equal">
      <formula>0</formula>
    </cfRule>
  </conditionalFormatting>
  <conditionalFormatting sqref="O12">
    <cfRule type="cellIs" dxfId="2" priority="3" stopIfTrue="1" operator="equal">
      <formula>0</formula>
    </cfRule>
  </conditionalFormatting>
  <conditionalFormatting sqref="O527">
    <cfRule type="cellIs" dxfId="1" priority="2" stopIfTrue="1" operator="equal">
      <formula>0</formula>
    </cfRule>
  </conditionalFormatting>
  <conditionalFormatting sqref="O534">
    <cfRule type="cellIs" dxfId="0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5" fitToHeight="0" orientation="portrait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2&amp;"Arial,Normal"
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O64"/>
  <sheetViews>
    <sheetView view="pageBreakPreview" zoomScale="70" zoomScaleNormal="85" zoomScaleSheetLayoutView="70" workbookViewId="0">
      <selection activeCell="F61" sqref="F61"/>
    </sheetView>
  </sheetViews>
  <sheetFormatPr defaultRowHeight="14.25"/>
  <cols>
    <col min="1" max="1" width="4.25" style="128" customWidth="1"/>
    <col min="2" max="2" width="9" style="128"/>
    <col min="3" max="3" width="56.375" style="128" bestFit="1" customWidth="1"/>
    <col min="4" max="4" width="14" style="128" customWidth="1"/>
    <col min="5" max="5" width="9.25" style="128" bestFit="1" customWidth="1"/>
    <col min="6" max="6" width="11.25" style="128" customWidth="1"/>
    <col min="7" max="13" width="12.625" style="128" customWidth="1"/>
    <col min="14" max="16384" width="9" style="128"/>
  </cols>
  <sheetData>
    <row r="1" spans="2:15">
      <c r="B1" s="283" t="s">
        <v>553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5"/>
      <c r="N1" s="84"/>
      <c r="O1" s="84"/>
    </row>
    <row r="2" spans="2:15" ht="15" thickBot="1">
      <c r="B2" s="286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8"/>
      <c r="N2" s="84"/>
      <c r="O2" s="84"/>
    </row>
    <row r="3" spans="2:15" ht="15" thickBot="1">
      <c r="B3" s="70"/>
      <c r="C3" s="70"/>
      <c r="D3" s="71"/>
      <c r="E3" s="72"/>
      <c r="F3" s="73"/>
      <c r="G3" s="70"/>
      <c r="H3" s="70"/>
      <c r="I3" s="70"/>
      <c r="J3" s="74"/>
      <c r="K3" s="74"/>
      <c r="L3" s="74"/>
      <c r="M3" s="74"/>
      <c r="N3" s="74"/>
      <c r="O3" s="74"/>
    </row>
    <row r="4" spans="2:15">
      <c r="B4" s="75" t="s">
        <v>1048</v>
      </c>
      <c r="C4" s="76"/>
      <c r="D4" s="77"/>
      <c r="E4" s="78"/>
      <c r="F4" s="79"/>
      <c r="G4" s="80"/>
      <c r="H4" s="80"/>
      <c r="I4" s="78"/>
      <c r="J4" s="81"/>
      <c r="K4" s="81"/>
      <c r="L4" s="81"/>
      <c r="M4" s="82"/>
      <c r="N4" s="74"/>
      <c r="O4" s="74"/>
    </row>
    <row r="5" spans="2:15">
      <c r="B5" s="83" t="s">
        <v>1131</v>
      </c>
      <c r="C5" s="84"/>
      <c r="D5" s="71"/>
      <c r="E5" s="72"/>
      <c r="F5" s="85"/>
      <c r="G5" s="86"/>
      <c r="H5" s="70"/>
      <c r="I5" s="72"/>
      <c r="J5" s="74"/>
      <c r="K5" s="74"/>
      <c r="L5" s="74"/>
      <c r="M5" s="87"/>
      <c r="N5" s="74"/>
      <c r="O5" s="74"/>
    </row>
    <row r="6" spans="2:15" ht="15" thickBot="1">
      <c r="B6" s="88" t="s">
        <v>1132</v>
      </c>
      <c r="C6" s="89"/>
      <c r="D6" s="90"/>
      <c r="E6" s="91"/>
      <c r="F6" s="92"/>
      <c r="G6" s="93"/>
      <c r="H6" s="93"/>
      <c r="I6" s="91"/>
      <c r="J6" s="94"/>
      <c r="K6" s="94"/>
      <c r="L6" s="94"/>
      <c r="M6" s="95"/>
      <c r="N6" s="74"/>
      <c r="O6" s="74"/>
    </row>
    <row r="7" spans="2:15" ht="15" thickBot="1">
      <c r="B7" s="84"/>
      <c r="C7" s="84"/>
      <c r="D7" s="71"/>
      <c r="E7" s="72"/>
      <c r="F7" s="85"/>
      <c r="G7" s="70"/>
      <c r="H7" s="70"/>
      <c r="I7" s="72"/>
      <c r="J7" s="74"/>
      <c r="K7" s="74"/>
      <c r="L7" s="74"/>
      <c r="M7" s="74"/>
      <c r="N7" s="74"/>
      <c r="O7" s="74"/>
    </row>
    <row r="8" spans="2:15" ht="15" thickBot="1">
      <c r="B8" s="280" t="s">
        <v>918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2"/>
      <c r="N8" s="84"/>
      <c r="O8" s="84"/>
    </row>
    <row r="9" spans="2:15" ht="15" thickBot="1"/>
    <row r="10" spans="2:15" ht="15" thickBot="1">
      <c r="B10" s="8" t="s">
        <v>40</v>
      </c>
      <c r="C10" s="9" t="s">
        <v>43</v>
      </c>
      <c r="D10" s="9" t="s">
        <v>45</v>
      </c>
      <c r="E10" s="9" t="s">
        <v>237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9">
        <v>7</v>
      </c>
      <c r="M10" s="229">
        <v>8</v>
      </c>
    </row>
    <row r="11" spans="2:15">
      <c r="B11" s="10"/>
      <c r="C11" s="11"/>
      <c r="D11" s="11"/>
      <c r="E11" s="11"/>
      <c r="F11" s="12"/>
      <c r="G11" s="12"/>
      <c r="H11" s="12"/>
      <c r="I11" s="12"/>
      <c r="J11" s="12"/>
      <c r="K11" s="12"/>
      <c r="L11" s="96"/>
      <c r="M11" s="12"/>
    </row>
    <row r="12" spans="2:15">
      <c r="B12" s="13">
        <v>1</v>
      </c>
      <c r="C12" s="14" t="s">
        <v>67</v>
      </c>
      <c r="D12" s="15">
        <f>'TIPO2 - 220V_BLOCOS'!J27</f>
        <v>29088.20659586172</v>
      </c>
      <c r="E12" s="16">
        <f>D12/D61</f>
        <v>1.9016867074651406E-2</v>
      </c>
      <c r="F12" s="97">
        <v>1</v>
      </c>
      <c r="G12" s="17"/>
      <c r="H12" s="18"/>
      <c r="I12" s="18"/>
      <c r="J12" s="18"/>
      <c r="K12" s="18"/>
      <c r="L12" s="98"/>
      <c r="M12" s="18"/>
    </row>
    <row r="13" spans="2:15">
      <c r="B13" s="13"/>
      <c r="C13" s="19"/>
      <c r="D13" s="15"/>
      <c r="E13" s="16"/>
      <c r="F13" s="20">
        <f>F12*D12</f>
        <v>29088.20659586172</v>
      </c>
      <c r="G13" s="20"/>
      <c r="H13" s="18"/>
      <c r="I13" s="18"/>
      <c r="J13" s="18"/>
      <c r="K13" s="18"/>
      <c r="L13" s="98"/>
      <c r="M13" s="18"/>
    </row>
    <row r="14" spans="2:15">
      <c r="B14" s="13">
        <v>2</v>
      </c>
      <c r="C14" s="21" t="s">
        <v>132</v>
      </c>
      <c r="D14" s="15">
        <f>'TIPO2 - 220V_BLOCOS'!J43</f>
        <v>20899.132539863342</v>
      </c>
      <c r="E14" s="16">
        <f>D14/D61</f>
        <v>1.366313265743392E-2</v>
      </c>
      <c r="F14" s="22">
        <v>0.8</v>
      </c>
      <c r="G14" s="22">
        <v>0.2</v>
      </c>
      <c r="H14" s="17"/>
      <c r="I14" s="18"/>
      <c r="J14" s="18"/>
      <c r="K14" s="18"/>
      <c r="L14" s="98"/>
      <c r="M14" s="18"/>
    </row>
    <row r="15" spans="2:15">
      <c r="B15" s="13"/>
      <c r="C15" s="19"/>
      <c r="D15" s="15"/>
      <c r="E15" s="16"/>
      <c r="F15" s="20">
        <f>F14*D14</f>
        <v>16719.306031890676</v>
      </c>
      <c r="G15" s="20">
        <f>G14*D14</f>
        <v>4179.8265079726689</v>
      </c>
      <c r="H15" s="20"/>
      <c r="I15" s="18"/>
      <c r="J15" s="18"/>
      <c r="K15" s="18"/>
      <c r="L15" s="98"/>
      <c r="M15" s="18"/>
    </row>
    <row r="16" spans="2:15">
      <c r="B16" s="13">
        <v>3</v>
      </c>
      <c r="C16" s="21" t="s">
        <v>238</v>
      </c>
      <c r="D16" s="15">
        <f>'TIPO2 - 220V_BLOCOS'!J86</f>
        <v>111977.74617231762</v>
      </c>
      <c r="E16" s="16">
        <f>D16/D61</f>
        <v>7.3207191624559326E-2</v>
      </c>
      <c r="F16" s="22">
        <v>0.15</v>
      </c>
      <c r="G16" s="22">
        <v>0.85</v>
      </c>
      <c r="H16" s="25"/>
      <c r="I16" s="18"/>
      <c r="J16" s="18"/>
      <c r="K16" s="18"/>
      <c r="L16" s="98"/>
      <c r="M16" s="18"/>
    </row>
    <row r="17" spans="2:13">
      <c r="B17" s="13"/>
      <c r="C17" s="19"/>
      <c r="D17" s="15"/>
      <c r="E17" s="16"/>
      <c r="F17" s="20">
        <f>F16*D16</f>
        <v>16796.661925847642</v>
      </c>
      <c r="G17" s="20">
        <f>G16*D16</f>
        <v>95181.084246469982</v>
      </c>
      <c r="H17" s="20">
        <f>H16*D16</f>
        <v>0</v>
      </c>
      <c r="I17" s="18"/>
      <c r="J17" s="100"/>
      <c r="K17" s="100"/>
      <c r="L17" s="98"/>
      <c r="M17" s="18"/>
    </row>
    <row r="18" spans="2:13">
      <c r="B18" s="13">
        <v>4</v>
      </c>
      <c r="C18" s="21" t="s">
        <v>81</v>
      </c>
      <c r="D18" s="15">
        <f>'TIPO2 - 220V_BLOCOS'!J115</f>
        <v>77487.484855375616</v>
      </c>
      <c r="E18" s="16">
        <f>D18/D61</f>
        <v>5.0658647331437122E-2</v>
      </c>
      <c r="F18" s="18"/>
      <c r="G18" s="22">
        <v>0.4</v>
      </c>
      <c r="H18" s="22">
        <v>0.6</v>
      </c>
      <c r="I18" s="25"/>
      <c r="J18" s="23"/>
      <c r="K18" s="23"/>
      <c r="L18" s="101"/>
      <c r="M18" s="102"/>
    </row>
    <row r="19" spans="2:13">
      <c r="B19" s="13"/>
      <c r="C19" s="19"/>
      <c r="D19" s="15"/>
      <c r="E19" s="16"/>
      <c r="F19" s="18"/>
      <c r="G19" s="20">
        <f>G18*$D18</f>
        <v>30994.993942150249</v>
      </c>
      <c r="H19" s="20">
        <f t="shared" ref="H19:I19" si="0">H18*$D18</f>
        <v>46492.490913225367</v>
      </c>
      <c r="I19" s="20">
        <f t="shared" si="0"/>
        <v>0</v>
      </c>
      <c r="J19" s="24"/>
      <c r="K19" s="24"/>
      <c r="L19" s="98"/>
      <c r="M19" s="18"/>
    </row>
    <row r="20" spans="2:13">
      <c r="B20" s="13">
        <v>5</v>
      </c>
      <c r="C20" s="21" t="s">
        <v>134</v>
      </c>
      <c r="D20" s="15">
        <f>'TIPO2 - 220V_BLOCOS'!J130</f>
        <v>74012.370595424974</v>
      </c>
      <c r="E20" s="16">
        <f>D20/D61</f>
        <v>4.8386737382883994E-2</v>
      </c>
      <c r="F20" s="18"/>
      <c r="G20" s="25"/>
      <c r="H20" s="22">
        <v>0.2</v>
      </c>
      <c r="I20" s="22">
        <v>0.6</v>
      </c>
      <c r="J20" s="22">
        <v>0.2</v>
      </c>
      <c r="K20" s="25"/>
      <c r="L20" s="25"/>
      <c r="M20" s="18"/>
    </row>
    <row r="21" spans="2:13">
      <c r="B21" s="13"/>
      <c r="C21" s="18"/>
      <c r="D21" s="15"/>
      <c r="E21" s="16"/>
      <c r="F21" s="18"/>
      <c r="G21" s="20"/>
      <c r="H21" s="20">
        <f>H20*$D20</f>
        <v>14802.474119084996</v>
      </c>
      <c r="I21" s="20">
        <f t="shared" ref="I21:L21" si="1">I20*$D20</f>
        <v>44407.422357254982</v>
      </c>
      <c r="J21" s="20">
        <f t="shared" si="1"/>
        <v>14802.474119084996</v>
      </c>
      <c r="K21" s="20">
        <f t="shared" si="1"/>
        <v>0</v>
      </c>
      <c r="L21" s="20">
        <f t="shared" si="1"/>
        <v>0</v>
      </c>
      <c r="M21" s="18"/>
    </row>
    <row r="22" spans="2:13">
      <c r="B22" s="13">
        <v>6</v>
      </c>
      <c r="C22" s="146" t="s">
        <v>84</v>
      </c>
      <c r="D22" s="15">
        <f>'TIPO2 - 220V_BLOCOS'!J178</f>
        <v>234421.30293021866</v>
      </c>
      <c r="E22" s="16">
        <f>D22/D61</f>
        <v>0.15325656955161948</v>
      </c>
      <c r="F22" s="18"/>
      <c r="G22" s="18"/>
      <c r="H22" s="18"/>
      <c r="I22" s="22">
        <v>0.2</v>
      </c>
      <c r="J22" s="22">
        <v>0.5</v>
      </c>
      <c r="K22" s="22">
        <v>0.3</v>
      </c>
      <c r="L22" s="107"/>
      <c r="M22" s="25"/>
    </row>
    <row r="23" spans="2:13">
      <c r="B23" s="13"/>
      <c r="C23" s="18"/>
      <c r="D23" s="15"/>
      <c r="E23" s="16"/>
      <c r="F23" s="18"/>
      <c r="G23" s="18"/>
      <c r="H23" s="18"/>
      <c r="I23" s="20">
        <f>I22*$D22</f>
        <v>46884.260586043732</v>
      </c>
      <c r="J23" s="20">
        <f t="shared" ref="J23:K23" si="2">J22*$D22</f>
        <v>117210.65146510933</v>
      </c>
      <c r="K23" s="20">
        <f t="shared" si="2"/>
        <v>70326.390879065599</v>
      </c>
      <c r="L23" s="103"/>
      <c r="M23" s="20"/>
    </row>
    <row r="24" spans="2:13">
      <c r="B24" s="13">
        <v>7</v>
      </c>
      <c r="C24" s="146" t="s">
        <v>135</v>
      </c>
      <c r="D24" s="15">
        <f>'TIPO2 - 220V_BLOCOS'!J188</f>
        <v>202919.37002916649</v>
      </c>
      <c r="E24" s="16">
        <f>D24/D61</f>
        <v>0.13266169139714695</v>
      </c>
      <c r="F24" s="18"/>
      <c r="G24" s="22">
        <v>0.15</v>
      </c>
      <c r="H24" s="22">
        <v>0.65</v>
      </c>
      <c r="I24" s="22">
        <v>0.2</v>
      </c>
      <c r="J24" s="25"/>
      <c r="K24" s="25"/>
      <c r="L24" s="106"/>
      <c r="M24" s="23"/>
    </row>
    <row r="25" spans="2:13">
      <c r="B25" s="13"/>
      <c r="C25" s="18"/>
      <c r="D25" s="15"/>
      <c r="E25" s="16"/>
      <c r="F25" s="18"/>
      <c r="G25" s="105">
        <f>G24*D24</f>
        <v>30437.905504374972</v>
      </c>
      <c r="H25" s="20">
        <f>H24*D24</f>
        <v>131897.59051895823</v>
      </c>
      <c r="I25" s="20">
        <f>I24*D24</f>
        <v>40583.874005833299</v>
      </c>
      <c r="J25" s="20"/>
      <c r="K25" s="24"/>
      <c r="L25" s="103"/>
      <c r="M25" s="20"/>
    </row>
    <row r="26" spans="2:13">
      <c r="B26" s="13">
        <v>8</v>
      </c>
      <c r="C26" s="146" t="s">
        <v>218</v>
      </c>
      <c r="D26" s="15">
        <f>'TIPO2 - 220V_BLOCOS'!J193</f>
        <v>9766.0189177803004</v>
      </c>
      <c r="E26" s="16">
        <f>D26/D61</f>
        <v>6.3846866253480395E-3</v>
      </c>
      <c r="F26" s="18"/>
      <c r="G26" s="23"/>
      <c r="H26" s="22">
        <v>1</v>
      </c>
      <c r="I26" s="25"/>
      <c r="J26" s="25"/>
      <c r="K26" s="25"/>
      <c r="L26" s="107"/>
      <c r="M26" s="23"/>
    </row>
    <row r="27" spans="2:13">
      <c r="B27" s="13"/>
      <c r="C27" s="18"/>
      <c r="D27" s="15"/>
      <c r="E27" s="16"/>
      <c r="F27" s="18"/>
      <c r="G27" s="24"/>
      <c r="H27" s="20">
        <f>H26*D26</f>
        <v>9766.0189177803004</v>
      </c>
      <c r="I27" s="20"/>
      <c r="J27" s="20"/>
      <c r="K27" s="20"/>
      <c r="L27" s="103"/>
      <c r="M27" s="24"/>
    </row>
    <row r="28" spans="2:13">
      <c r="B28" s="13">
        <v>9</v>
      </c>
      <c r="C28" s="146" t="s">
        <v>136</v>
      </c>
      <c r="D28" s="15">
        <f>'TIPO2 - 220V_BLOCOS'!J208</f>
        <v>204334.94675521104</v>
      </c>
      <c r="E28" s="16">
        <f>D28/D61</f>
        <v>0.13358714667897889</v>
      </c>
      <c r="F28" s="18"/>
      <c r="G28" s="18"/>
      <c r="H28" s="25"/>
      <c r="I28" s="22">
        <v>0.3</v>
      </c>
      <c r="J28" s="22">
        <v>0.6</v>
      </c>
      <c r="K28" s="22">
        <v>0.1</v>
      </c>
      <c r="L28" s="226"/>
      <c r="M28" s="227"/>
    </row>
    <row r="29" spans="2:13">
      <c r="B29" s="13"/>
      <c r="C29" s="18"/>
      <c r="D29" s="15"/>
      <c r="E29" s="16"/>
      <c r="F29" s="18"/>
      <c r="G29" s="18"/>
      <c r="H29" s="105">
        <f>H28*D28</f>
        <v>0</v>
      </c>
      <c r="I29" s="20">
        <f>I28*D28</f>
        <v>61300.48402656331</v>
      </c>
      <c r="J29" s="20">
        <f>J28*D28</f>
        <v>122600.96805312662</v>
      </c>
      <c r="K29" s="20">
        <f>K28*D28</f>
        <v>20433.494675521106</v>
      </c>
      <c r="L29" s="109"/>
      <c r="M29" s="110"/>
    </row>
    <row r="30" spans="2:13">
      <c r="B30" s="13">
        <v>10</v>
      </c>
      <c r="C30" s="146" t="s">
        <v>234</v>
      </c>
      <c r="D30" s="15">
        <f>'TIPO2 - 220V_BLOCOS'!J233</f>
        <v>122566.87481967117</v>
      </c>
      <c r="E30" s="16">
        <f>D30/D61</f>
        <v>8.0129999026228235E-2</v>
      </c>
      <c r="F30" s="18"/>
      <c r="G30" s="18"/>
      <c r="H30" s="25"/>
      <c r="I30" s="22">
        <v>0.2</v>
      </c>
      <c r="J30" s="22">
        <v>0.15</v>
      </c>
      <c r="K30" s="22">
        <v>0.5</v>
      </c>
      <c r="L30" s="108">
        <v>0.15</v>
      </c>
      <c r="M30" s="227"/>
    </row>
    <row r="31" spans="2:13">
      <c r="B31" s="13"/>
      <c r="C31" s="18"/>
      <c r="D31" s="15"/>
      <c r="E31" s="16"/>
      <c r="F31" s="18"/>
      <c r="G31" s="18"/>
      <c r="H31" s="26">
        <f>H30*D30</f>
        <v>0</v>
      </c>
      <c r="I31" s="20">
        <f>I30*D30</f>
        <v>24513.374963934235</v>
      </c>
      <c r="J31" s="20">
        <f>J30*D30</f>
        <v>18385.031222950674</v>
      </c>
      <c r="K31" s="20">
        <f>K30*D30</f>
        <v>61283.437409835584</v>
      </c>
      <c r="L31" s="103">
        <f>L30*D30</f>
        <v>18385.031222950674</v>
      </c>
      <c r="M31" s="20">
        <f>M30*D30</f>
        <v>0</v>
      </c>
    </row>
    <row r="32" spans="2:13">
      <c r="B32" s="13">
        <v>11</v>
      </c>
      <c r="C32" s="146" t="s">
        <v>4</v>
      </c>
      <c r="D32" s="15">
        <f>'TIPO2 - 220V_BLOCOS'!J245</f>
        <v>93585.449544487812</v>
      </c>
      <c r="E32" s="16">
        <f>D32/D61</f>
        <v>6.1182941899285498E-2</v>
      </c>
      <c r="F32" s="18"/>
      <c r="G32" s="18"/>
      <c r="H32" s="18"/>
      <c r="I32" s="25"/>
      <c r="J32" s="25"/>
      <c r="K32" s="22">
        <v>0.5</v>
      </c>
      <c r="L32" s="22">
        <v>0.4</v>
      </c>
      <c r="M32" s="22">
        <v>0.1</v>
      </c>
    </row>
    <row r="33" spans="2:13">
      <c r="B33" s="13"/>
      <c r="C33" s="18"/>
      <c r="D33" s="15"/>
      <c r="E33" s="16"/>
      <c r="F33" s="18"/>
      <c r="G33" s="18"/>
      <c r="H33" s="18"/>
      <c r="I33" s="20"/>
      <c r="J33" s="20"/>
      <c r="K33" s="20">
        <f>K32*D32</f>
        <v>46792.724772243906</v>
      </c>
      <c r="L33" s="111">
        <f>L32*D32</f>
        <v>37434.179817795128</v>
      </c>
      <c r="M33" s="26">
        <f>M32*D32</f>
        <v>9358.5449544487819</v>
      </c>
    </row>
    <row r="34" spans="2:13">
      <c r="B34" s="13">
        <v>12</v>
      </c>
      <c r="C34" s="146" t="s">
        <v>25</v>
      </c>
      <c r="D34" s="15">
        <f>'TIPO2 - 220V_BLOCOS'!J300</f>
        <v>25143.424373537247</v>
      </c>
      <c r="E34" s="16">
        <f>D34/D61</f>
        <v>1.6437904397348883E-2</v>
      </c>
      <c r="F34" s="18"/>
      <c r="G34" s="29">
        <v>0.05</v>
      </c>
      <c r="H34" s="22">
        <v>0.05</v>
      </c>
      <c r="I34" s="22">
        <v>0.2</v>
      </c>
      <c r="J34" s="22">
        <v>0.3</v>
      </c>
      <c r="K34" s="22">
        <v>0.3</v>
      </c>
      <c r="L34" s="22">
        <v>0.1</v>
      </c>
      <c r="M34" s="227"/>
    </row>
    <row r="35" spans="2:13">
      <c r="B35" s="13"/>
      <c r="C35" s="18"/>
      <c r="D35" s="15"/>
      <c r="E35" s="16"/>
      <c r="F35" s="18"/>
      <c r="G35" s="26">
        <f>G34*D34</f>
        <v>1257.1712186768625</v>
      </c>
      <c r="H35" s="26">
        <f>H34*D34</f>
        <v>1257.1712186768625</v>
      </c>
      <c r="I35" s="20">
        <f>I34*D34</f>
        <v>5028.68487470745</v>
      </c>
      <c r="J35" s="20">
        <f>J34*D34</f>
        <v>7543.0273120611737</v>
      </c>
      <c r="K35" s="20">
        <f>K34*D34</f>
        <v>7543.0273120611737</v>
      </c>
      <c r="L35" s="111">
        <f>L34*D34</f>
        <v>2514.342437353725</v>
      </c>
      <c r="M35" s="26"/>
    </row>
    <row r="36" spans="2:13">
      <c r="B36" s="13">
        <v>13</v>
      </c>
      <c r="C36" s="159" t="s">
        <v>11</v>
      </c>
      <c r="D36" s="15">
        <f>'TIPO2 - 220V_BLOCOS'!J313</f>
        <v>9690.6025616645984</v>
      </c>
      <c r="E36" s="16">
        <f>D36/D61</f>
        <v>6.3353820106142149E-3</v>
      </c>
      <c r="F36" s="18"/>
      <c r="G36" s="23"/>
      <c r="H36" s="23"/>
      <c r="I36" s="23"/>
      <c r="J36" s="22">
        <v>0.2</v>
      </c>
      <c r="K36" s="22">
        <v>0.4</v>
      </c>
      <c r="L36" s="104">
        <v>0.4</v>
      </c>
      <c r="M36" s="25"/>
    </row>
    <row r="37" spans="2:13">
      <c r="B37" s="13"/>
      <c r="C37" s="18"/>
      <c r="D37" s="15"/>
      <c r="E37" s="16"/>
      <c r="F37" s="18"/>
      <c r="G37" s="24"/>
      <c r="H37" s="24"/>
      <c r="I37" s="20"/>
      <c r="J37" s="20">
        <f>J36*D36</f>
        <v>1938.1205123329198</v>
      </c>
      <c r="K37" s="20">
        <f>K36*D36</f>
        <v>3876.2410246658396</v>
      </c>
      <c r="L37" s="103">
        <f>L36*D36</f>
        <v>3876.2410246658396</v>
      </c>
      <c r="M37" s="24"/>
    </row>
    <row r="38" spans="2:13">
      <c r="B38" s="13">
        <v>14</v>
      </c>
      <c r="C38" s="146" t="s">
        <v>27</v>
      </c>
      <c r="D38" s="15">
        <f>'TIPO2 - 220V_BLOCOS'!J349</f>
        <v>26671.607705426406</v>
      </c>
      <c r="E38" s="16">
        <f>D38/D61</f>
        <v>1.7436977997588247E-2</v>
      </c>
      <c r="F38" s="18"/>
      <c r="G38" s="23"/>
      <c r="H38" s="22">
        <v>0.1</v>
      </c>
      <c r="I38" s="22">
        <v>0.1</v>
      </c>
      <c r="J38" s="22">
        <v>0.25</v>
      </c>
      <c r="K38" s="22">
        <v>0.35</v>
      </c>
      <c r="L38" s="104">
        <v>0.2</v>
      </c>
      <c r="M38" s="25"/>
    </row>
    <row r="39" spans="2:13">
      <c r="B39" s="13"/>
      <c r="C39" s="18"/>
      <c r="D39" s="15"/>
      <c r="E39" s="16"/>
      <c r="F39" s="18"/>
      <c r="G39" s="24"/>
      <c r="H39" s="24">
        <f>H38*D38</f>
        <v>2667.1607705426409</v>
      </c>
      <c r="I39" s="20">
        <f>I38*D38</f>
        <v>2667.1607705426409</v>
      </c>
      <c r="J39" s="20">
        <f>J38*D38</f>
        <v>6667.9019263566015</v>
      </c>
      <c r="K39" s="20">
        <f>K38*D38</f>
        <v>9335.0626968992419</v>
      </c>
      <c r="L39" s="103">
        <f>L38*D38</f>
        <v>5334.3215410852818</v>
      </c>
      <c r="M39" s="24"/>
    </row>
    <row r="40" spans="2:13">
      <c r="B40" s="13">
        <v>15</v>
      </c>
      <c r="C40" s="146" t="s">
        <v>14</v>
      </c>
      <c r="D40" s="15">
        <f>'TIPO2 - 220V_BLOCOS'!J382</f>
        <v>43100.541651431995</v>
      </c>
      <c r="E40" s="16">
        <f>D40/D61</f>
        <v>2.8177648860186713E-2</v>
      </c>
      <c r="F40" s="18"/>
      <c r="G40" s="99"/>
      <c r="H40" s="25"/>
      <c r="I40" s="25"/>
      <c r="J40" s="25"/>
      <c r="K40" s="22">
        <v>0.2</v>
      </c>
      <c r="L40" s="104">
        <v>0.8</v>
      </c>
      <c r="M40" s="25"/>
    </row>
    <row r="41" spans="2:13">
      <c r="B41" s="13"/>
      <c r="C41" s="18"/>
      <c r="D41" s="15"/>
      <c r="E41" s="16"/>
      <c r="F41" s="18"/>
      <c r="G41" s="112"/>
      <c r="H41" s="24"/>
      <c r="I41" s="20"/>
      <c r="J41" s="20"/>
      <c r="K41" s="20">
        <f>K40*D40</f>
        <v>8620.108330286399</v>
      </c>
      <c r="L41" s="103">
        <f>L40*D40</f>
        <v>34480.433321145596</v>
      </c>
      <c r="M41" s="24"/>
    </row>
    <row r="42" spans="2:13">
      <c r="B42" s="13">
        <v>16</v>
      </c>
      <c r="C42" s="146" t="s">
        <v>759</v>
      </c>
      <c r="D42" s="15">
        <f>'TIPO2 - 220V_BLOCOS'!J395</f>
        <v>3346.9207460228404</v>
      </c>
      <c r="E42" s="16">
        <f>D42/D61</f>
        <v>2.1881014467754934E-3</v>
      </c>
      <c r="F42" s="18"/>
      <c r="G42" s="99"/>
      <c r="H42" s="25"/>
      <c r="I42" s="22">
        <v>0.3</v>
      </c>
      <c r="J42" s="22">
        <v>0.3</v>
      </c>
      <c r="K42" s="23"/>
      <c r="L42" s="22">
        <v>0.4</v>
      </c>
      <c r="M42" s="25"/>
    </row>
    <row r="43" spans="2:13">
      <c r="B43" s="13"/>
      <c r="C43" s="18"/>
      <c r="D43" s="15"/>
      <c r="E43" s="16"/>
      <c r="F43" s="18"/>
      <c r="G43" s="112"/>
      <c r="H43" s="24"/>
      <c r="I43" s="20">
        <f>I42*D42</f>
        <v>1004.0762238068521</v>
      </c>
      <c r="J43" s="20">
        <f>J42*D42</f>
        <v>1004.0762238068521</v>
      </c>
      <c r="K43" s="24"/>
      <c r="L43" s="113">
        <f>L42*D42</f>
        <v>1338.7682984091362</v>
      </c>
      <c r="M43" s="24"/>
    </row>
    <row r="44" spans="2:13">
      <c r="B44" s="13">
        <v>17</v>
      </c>
      <c r="C44" s="146" t="s">
        <v>138</v>
      </c>
      <c r="D44" s="15">
        <f>'TIPO2 - 220V_BLOCOS'!J423</f>
        <v>33895.032768945603</v>
      </c>
      <c r="E44" s="16">
        <f>D44/D61</f>
        <v>2.2159404380388784E-2</v>
      </c>
      <c r="F44" s="18"/>
      <c r="G44" s="23"/>
      <c r="H44" s="23"/>
      <c r="I44" s="22">
        <v>0.1</v>
      </c>
      <c r="J44" s="22">
        <v>0.1</v>
      </c>
      <c r="K44" s="22">
        <v>0.5</v>
      </c>
      <c r="L44" s="22">
        <v>0.3</v>
      </c>
      <c r="M44" s="25"/>
    </row>
    <row r="45" spans="2:13">
      <c r="B45" s="18"/>
      <c r="C45" s="18"/>
      <c r="D45" s="27"/>
      <c r="E45" s="17"/>
      <c r="F45" s="18"/>
      <c r="G45" s="20"/>
      <c r="H45" s="20"/>
      <c r="I45" s="20">
        <f>I44*D44</f>
        <v>3389.5032768945603</v>
      </c>
      <c r="J45" s="20">
        <f>J44*D44</f>
        <v>3389.5032768945603</v>
      </c>
      <c r="K45" s="20">
        <f>K44*D44</f>
        <v>16947.516384472801</v>
      </c>
      <c r="L45" s="20">
        <f>L44*D44</f>
        <v>10168.509830683681</v>
      </c>
      <c r="M45" s="24"/>
    </row>
    <row r="46" spans="2:13">
      <c r="B46" s="114">
        <v>18</v>
      </c>
      <c r="C46" s="146" t="s">
        <v>1092</v>
      </c>
      <c r="D46" s="15">
        <f>'TIPO2 - 220V_BLOCOS'!J488</f>
        <v>124508.99598136469</v>
      </c>
      <c r="E46" s="16">
        <f>D46/D61</f>
        <v>8.1399690915038167E-2</v>
      </c>
      <c r="F46" s="18"/>
      <c r="G46" s="28">
        <v>0.05</v>
      </c>
      <c r="H46" s="28">
        <v>0.05</v>
      </c>
      <c r="I46" s="28">
        <v>0.1</v>
      </c>
      <c r="J46" s="28">
        <v>0.1</v>
      </c>
      <c r="K46" s="28">
        <v>0.35</v>
      </c>
      <c r="L46" s="28">
        <v>0.3</v>
      </c>
      <c r="M46" s="28">
        <v>0.05</v>
      </c>
    </row>
    <row r="47" spans="2:13">
      <c r="B47" s="114"/>
      <c r="C47" s="18"/>
      <c r="D47" s="27"/>
      <c r="E47" s="17"/>
      <c r="F47" s="18"/>
      <c r="G47" s="20">
        <f>G46*D46</f>
        <v>6225.4497990682348</v>
      </c>
      <c r="H47" s="20">
        <f>H46*D46</f>
        <v>6225.4497990682348</v>
      </c>
      <c r="I47" s="20">
        <f>I46*D46</f>
        <v>12450.89959813647</v>
      </c>
      <c r="J47" s="20">
        <f>J46*D46</f>
        <v>12450.89959813647</v>
      </c>
      <c r="K47" s="20">
        <f>K46*D46</f>
        <v>43578.148593477636</v>
      </c>
      <c r="L47" s="20">
        <f>L46*D46</f>
        <v>37352.698794409407</v>
      </c>
      <c r="M47" s="20">
        <f>M46*D46</f>
        <v>6225.4497990682348</v>
      </c>
    </row>
    <row r="48" spans="2:13">
      <c r="B48" s="114">
        <v>19</v>
      </c>
      <c r="C48" s="161" t="s">
        <v>173</v>
      </c>
      <c r="D48" s="15">
        <f>'TIPO2 - 220V_BLOCOS'!J495</f>
        <v>400.72591649669999</v>
      </c>
      <c r="E48" s="16">
        <f>D48/D61</f>
        <v>2.6198079494078375E-4</v>
      </c>
      <c r="F48" s="18"/>
      <c r="G48" s="20"/>
      <c r="H48" s="20"/>
      <c r="I48" s="28">
        <v>0.3</v>
      </c>
      <c r="J48" s="28">
        <v>0.2</v>
      </c>
      <c r="K48" s="20"/>
      <c r="L48" s="103"/>
      <c r="M48" s="28">
        <v>0.5</v>
      </c>
    </row>
    <row r="49" spans="2:13">
      <c r="B49" s="114"/>
      <c r="C49" s="18"/>
      <c r="D49" s="27"/>
      <c r="E49" s="17"/>
      <c r="F49" s="18"/>
      <c r="G49" s="20"/>
      <c r="H49" s="20"/>
      <c r="I49" s="20">
        <f>I48*D48</f>
        <v>120.21777494900999</v>
      </c>
      <c r="J49" s="20">
        <f>J48*D48</f>
        <v>80.145183299340005</v>
      </c>
      <c r="K49" s="20"/>
      <c r="L49" s="103"/>
      <c r="M49" s="20">
        <f>M48*D48</f>
        <v>200.36295824835</v>
      </c>
    </row>
    <row r="50" spans="2:13">
      <c r="B50" s="114">
        <v>20</v>
      </c>
      <c r="C50" s="161" t="s">
        <v>839</v>
      </c>
      <c r="D50" s="15">
        <f>'TIPO2 - 220V_BLOCOS'!J525</f>
        <v>27280.432524792603</v>
      </c>
      <c r="E50" s="16">
        <f>D50/D61</f>
        <v>1.7835006684007258E-2</v>
      </c>
      <c r="F50" s="18"/>
      <c r="G50" s="20"/>
      <c r="H50" s="20"/>
      <c r="I50" s="20"/>
      <c r="J50" s="20"/>
      <c r="K50" s="20"/>
      <c r="L50" s="29">
        <v>0.7</v>
      </c>
      <c r="M50" s="28">
        <v>0.3</v>
      </c>
    </row>
    <row r="51" spans="2:13">
      <c r="B51" s="114"/>
      <c r="C51" s="18"/>
      <c r="D51" s="27"/>
      <c r="E51" s="17"/>
      <c r="F51" s="18"/>
      <c r="G51" s="20"/>
      <c r="H51" s="20"/>
      <c r="I51" s="20"/>
      <c r="J51" s="20"/>
      <c r="K51" s="20"/>
      <c r="L51" s="103">
        <f>L50*D50</f>
        <v>19096.30276735482</v>
      </c>
      <c r="M51" s="20">
        <f>M50*D50</f>
        <v>8184.1297574377804</v>
      </c>
    </row>
    <row r="52" spans="2:13">
      <c r="B52" s="114">
        <v>21</v>
      </c>
      <c r="C52" s="146" t="s">
        <v>870</v>
      </c>
      <c r="D52" s="15">
        <f>'TIPO2 - 220V_BLOCOS'!J532</f>
        <v>5304.3336419999996</v>
      </c>
      <c r="E52" s="16">
        <f>D52/D61</f>
        <v>3.4677905444973792E-3</v>
      </c>
      <c r="F52" s="18"/>
      <c r="G52" s="20"/>
      <c r="H52" s="20"/>
      <c r="I52" s="20"/>
      <c r="J52" s="20"/>
      <c r="K52" s="20"/>
      <c r="L52" s="29">
        <v>0.3</v>
      </c>
      <c r="M52" s="28">
        <v>0.7</v>
      </c>
    </row>
    <row r="53" spans="2:13">
      <c r="B53" s="114"/>
      <c r="C53" s="18"/>
      <c r="D53" s="27"/>
      <c r="E53" s="17"/>
      <c r="F53" s="18"/>
      <c r="G53" s="20"/>
      <c r="H53" s="20"/>
      <c r="I53" s="20"/>
      <c r="J53" s="20"/>
      <c r="K53" s="20"/>
      <c r="L53" s="103">
        <f>L52*D52</f>
        <v>1591.3000925999997</v>
      </c>
      <c r="M53" s="20">
        <f>M52*D52</f>
        <v>3713.0335493999996</v>
      </c>
    </row>
    <row r="54" spans="2:13">
      <c r="B54" s="114">
        <v>22</v>
      </c>
      <c r="C54" s="146" t="s">
        <v>239</v>
      </c>
      <c r="D54" s="15">
        <f>'TIPO2 - 220V_BLOCOS'!J547</f>
        <v>17440.528361918339</v>
      </c>
      <c r="E54" s="16">
        <f>D54/D61</f>
        <v>1.1402016431548366E-2</v>
      </c>
      <c r="F54" s="18"/>
      <c r="G54" s="28">
        <v>0.05</v>
      </c>
      <c r="H54" s="28">
        <v>0.15</v>
      </c>
      <c r="I54" s="115"/>
      <c r="J54" s="115"/>
      <c r="K54" s="115"/>
      <c r="L54" s="29">
        <v>0.6</v>
      </c>
      <c r="M54" s="28">
        <v>0.2</v>
      </c>
    </row>
    <row r="55" spans="2:13">
      <c r="B55" s="114"/>
      <c r="C55" s="18"/>
      <c r="D55" s="27"/>
      <c r="E55" s="17"/>
      <c r="F55" s="18"/>
      <c r="G55" s="20">
        <f>G54*D54</f>
        <v>872.02641809591705</v>
      </c>
      <c r="H55" s="20">
        <f>H54*D54</f>
        <v>2616.0792542877507</v>
      </c>
      <c r="I55" s="20"/>
      <c r="J55" s="20"/>
      <c r="K55" s="20"/>
      <c r="L55" s="103">
        <f>L54*D54</f>
        <v>10464.317017151003</v>
      </c>
      <c r="M55" s="20">
        <f>M54*D54</f>
        <v>3488.1056723836682</v>
      </c>
    </row>
    <row r="56" spans="2:13">
      <c r="B56" s="114">
        <v>23</v>
      </c>
      <c r="C56" s="146" t="s">
        <v>137</v>
      </c>
      <c r="D56" s="15">
        <f>'TIPO2 - 220V_BLOCOS'!J572</f>
        <v>29393.488449041011</v>
      </c>
      <c r="E56" s="16">
        <f>D56/D61</f>
        <v>1.9216449830057158E-2</v>
      </c>
      <c r="F56" s="28">
        <v>0.15</v>
      </c>
      <c r="G56" s="28">
        <v>0.25</v>
      </c>
      <c r="H56" s="30"/>
      <c r="I56" s="20"/>
      <c r="J56" s="20"/>
      <c r="K56" s="20"/>
      <c r="L56" s="28">
        <v>0.45</v>
      </c>
      <c r="M56" s="28">
        <v>0.15</v>
      </c>
    </row>
    <row r="57" spans="2:13">
      <c r="B57" s="114"/>
      <c r="C57" s="18"/>
      <c r="D57" s="27"/>
      <c r="E57" s="17"/>
      <c r="F57" s="26">
        <f>F56*D56</f>
        <v>4409.0232673561513</v>
      </c>
      <c r="G57" s="26">
        <f>G56*D56</f>
        <v>7348.3721122602528</v>
      </c>
      <c r="H57" s="26"/>
      <c r="I57" s="20"/>
      <c r="J57" s="20"/>
      <c r="K57" s="20"/>
      <c r="L57" s="103">
        <f>L56*D56</f>
        <v>13227.069802068456</v>
      </c>
      <c r="M57" s="20">
        <f>M56*D56</f>
        <v>4409.0232673561513</v>
      </c>
    </row>
    <row r="58" spans="2:13">
      <c r="B58" s="114">
        <v>24</v>
      </c>
      <c r="C58" s="146" t="s">
        <v>18</v>
      </c>
      <c r="D58" s="15">
        <f>'TIPO2 - 220V_BLOCOS'!J577</f>
        <v>2364.8148522923998</v>
      </c>
      <c r="E58" s="16">
        <f>D58/D61</f>
        <v>1.5460344574355399E-3</v>
      </c>
      <c r="F58" s="18"/>
      <c r="G58" s="20"/>
      <c r="H58" s="20"/>
      <c r="I58" s="20"/>
      <c r="J58" s="20"/>
      <c r="K58" s="20"/>
      <c r="L58" s="29">
        <v>0.3</v>
      </c>
      <c r="M58" s="28">
        <v>0.7</v>
      </c>
    </row>
    <row r="59" spans="2:13">
      <c r="B59" s="18"/>
      <c r="C59" s="18"/>
      <c r="D59" s="27"/>
      <c r="E59" s="18"/>
      <c r="F59" s="18"/>
      <c r="G59" s="18"/>
      <c r="H59" s="18"/>
      <c r="I59" s="18"/>
      <c r="J59" s="18"/>
      <c r="K59" s="18"/>
      <c r="L59" s="105">
        <f>L58*D58</f>
        <v>709.44445568771994</v>
      </c>
      <c r="M59" s="105">
        <f>M58*D58</f>
        <v>1655.3703966046799</v>
      </c>
    </row>
    <row r="60" spans="2:13" ht="15" thickBot="1">
      <c r="B60" s="31"/>
      <c r="C60" s="31"/>
      <c r="D60" s="32"/>
      <c r="E60" s="31"/>
      <c r="F60" s="31"/>
      <c r="G60" s="31"/>
      <c r="H60" s="31"/>
      <c r="I60" s="31"/>
      <c r="J60" s="31"/>
      <c r="K60" s="31"/>
      <c r="L60" s="31"/>
      <c r="M60" s="116"/>
    </row>
    <row r="61" spans="2:13" ht="15" thickBot="1">
      <c r="B61" s="278" t="s">
        <v>240</v>
      </c>
      <c r="C61" s="279"/>
      <c r="D61" s="33">
        <f>SUM(D12:D58)</f>
        <v>1529600.3532903134</v>
      </c>
      <c r="E61" s="34">
        <f>SUM(E12:E58)</f>
        <v>0.99999999999999989</v>
      </c>
      <c r="F61" s="35">
        <f>F13+F15+F17+F19+F21+F23+F25+F27+F29+F31+F33+F35+F37+F39+F41+F43+F45+F47+F49+F51+F53+F55+F57+F59</f>
        <v>67013.197820956193</v>
      </c>
      <c r="G61" s="35">
        <f t="shared" ref="G61:M61" si="3">G13+G15+G17+G19+G21+G23+G25+G27+G29+G31+G33+G35+G37+G39+G41+G43+G45+G47+G49+G51+G53+G55+G57+G59</f>
        <v>176496.82974906918</v>
      </c>
      <c r="H61" s="35">
        <f>H13+H15+H17+H19+H21+H23+H25+H27+H29+H31+H33+H35+H37+H39+H41+H43+H45+H47+H49+H51+H53+H55+H57+H59</f>
        <v>215724.43551162441</v>
      </c>
      <c r="I61" s="35">
        <f>I13+I15+I17+I19+I21+I23+I25+I27+I29+I31+I33+I35+I37+I39+I41+I43+I45+I47+I49+I51+I53+I55+I57+I59</f>
        <v>242349.95845866652</v>
      </c>
      <c r="J61" s="35">
        <f>J13+J15+J17+J19+J21+J23+J25+J27+J29+J31+J33+J35+J37+J39+J41+J43+J45+J47+J49+J51+J53+J55+J57+J59</f>
        <v>306072.79889315955</v>
      </c>
      <c r="K61" s="35">
        <f t="shared" si="3"/>
        <v>288736.15207852924</v>
      </c>
      <c r="L61" s="35">
        <f t="shared" si="3"/>
        <v>195972.96042336046</v>
      </c>
      <c r="M61" s="35">
        <f t="shared" si="3"/>
        <v>37234.02035494765</v>
      </c>
    </row>
    <row r="62" spans="2:13" ht="15" thickBot="1">
      <c r="B62" s="31"/>
      <c r="C62" s="31"/>
      <c r="D62" s="32"/>
      <c r="E62" s="31"/>
      <c r="F62" s="36"/>
      <c r="G62" s="36"/>
      <c r="H62" s="36"/>
      <c r="I62" s="36"/>
      <c r="J62" s="36"/>
      <c r="K62" s="36"/>
      <c r="L62" s="36"/>
      <c r="M62" s="228"/>
    </row>
    <row r="63" spans="2:13" ht="15" thickBot="1">
      <c r="B63" s="31"/>
      <c r="C63" s="31"/>
      <c r="D63" s="32"/>
      <c r="E63" s="31"/>
      <c r="F63" s="37">
        <f>F62</f>
        <v>0</v>
      </c>
      <c r="G63" s="38">
        <f>F63+G62</f>
        <v>0</v>
      </c>
      <c r="H63" s="38">
        <f t="shared" ref="H63:M63" si="4">G63+H62</f>
        <v>0</v>
      </c>
      <c r="I63" s="38">
        <f t="shared" si="4"/>
        <v>0</v>
      </c>
      <c r="J63" s="38">
        <f t="shared" si="4"/>
        <v>0</v>
      </c>
      <c r="K63" s="38">
        <f t="shared" si="4"/>
        <v>0</v>
      </c>
      <c r="L63" s="38">
        <f t="shared" si="4"/>
        <v>0</v>
      </c>
      <c r="M63" s="38">
        <f t="shared" si="4"/>
        <v>0</v>
      </c>
    </row>
    <row r="64" spans="2:13">
      <c r="B64" s="31"/>
      <c r="C64" s="31"/>
      <c r="D64" s="32"/>
      <c r="E64" s="31"/>
      <c r="F64" s="31"/>
      <c r="G64" s="31"/>
      <c r="H64" s="31"/>
      <c r="I64" s="31"/>
      <c r="J64" s="31"/>
      <c r="K64" s="31"/>
      <c r="L64" s="31"/>
      <c r="M64" s="31"/>
    </row>
  </sheetData>
  <mergeCells count="3">
    <mergeCell ref="B61:C61"/>
    <mergeCell ref="B8:M8"/>
    <mergeCell ref="B1:M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TIPO2 - 220V_BLOCOS</vt:lpstr>
      <vt:lpstr>Cronograma</vt:lpstr>
      <vt:lpstr>'TIPO2 - 220V_BLOCOS'!Area_de_impressao</vt:lpstr>
      <vt:lpstr>'TIPO2 - 220V_BLOCOS'!Titulos_de_impressao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Arquivos</cp:lastModifiedBy>
  <cp:lastPrinted>2017-04-13T17:34:20Z</cp:lastPrinted>
  <dcterms:created xsi:type="dcterms:W3CDTF">2012-10-15T18:57:41Z</dcterms:created>
  <dcterms:modified xsi:type="dcterms:W3CDTF">2019-09-19T20:54:56Z</dcterms:modified>
</cp:coreProperties>
</file>